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lsbberlin-my.sharepoint.com/personal/cbuhr_lsb-berlin_de/Documents/Desktop/"/>
    </mc:Choice>
  </mc:AlternateContent>
  <xr:revisionPtr revIDLastSave="469" documentId="8_{345DDBCA-EDAC-4F50-B79C-6CF0628DB69C}" xr6:coauthVersionLast="47" xr6:coauthVersionMax="47" xr10:uidLastSave="{6010B61E-C417-4F7F-B361-D040AB54AF40}"/>
  <bookViews>
    <workbookView xWindow="-108" yWindow="-108" windowWidth="23256" windowHeight="12576" tabRatio="895" xr2:uid="{00000000-000D-0000-FFFF-FFFF00000000}"/>
  </bookViews>
  <sheets>
    <sheet name="Hinweise" sheetId="1" r:id="rId1"/>
    <sheet name="Deckblatt" sheetId="2" r:id="rId2"/>
    <sheet name="Juli " sheetId="4" r:id="rId3"/>
    <sheet name="August" sheetId="5" r:id="rId4"/>
    <sheet name="September" sheetId="6" r:id="rId5"/>
    <sheet name="Oktober" sheetId="7" r:id="rId6"/>
    <sheet name="November" sheetId="8" r:id="rId7"/>
    <sheet name="Dezember" sheetId="9" r:id="rId8"/>
    <sheet name="Januar" sheetId="11" r:id="rId9"/>
    <sheet name="Februar" sheetId="10" r:id="rId10"/>
    <sheet name="März" sheetId="13" r:id="rId11"/>
    <sheet name="April" sheetId="12" r:id="rId12"/>
    <sheet name="Mai" sheetId="14" r:id="rId13"/>
    <sheet name="Juni" sheetId="15" r:id="rId14"/>
    <sheet name="Juli" sheetId="16" r:id="rId15"/>
    <sheet name="August " sheetId="17" r:id="rId16"/>
    <sheet name="September " sheetId="18" r:id="rId17"/>
    <sheet name="Oktober " sheetId="19" r:id="rId18"/>
    <sheet name="November " sheetId="20" r:id="rId19"/>
    <sheet name="Dezember " sheetId="21" r:id="rId20"/>
    <sheet name="Feiertage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1" l="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A6" i="4" l="1"/>
  <c r="F8" i="2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A3" i="21"/>
  <c r="C1" i="21"/>
  <c r="B6" i="21" s="1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A3" i="20"/>
  <c r="C1" i="20"/>
  <c r="B6" i="20" s="1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A3" i="19"/>
  <c r="C1" i="19"/>
  <c r="B6" i="19" s="1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A3" i="18"/>
  <c r="C1" i="18"/>
  <c r="B6" i="18" s="1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A3" i="17"/>
  <c r="C1" i="17"/>
  <c r="B6" i="17" s="1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A3" i="16"/>
  <c r="C1" i="16"/>
  <c r="B6" i="16" s="1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A3" i="15"/>
  <c r="C1" i="15"/>
  <c r="B6" i="15" s="1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A3" i="14"/>
  <c r="C1" i="14"/>
  <c r="B6" i="14" s="1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A3" i="13"/>
  <c r="C1" i="13"/>
  <c r="B6" i="13" s="1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A3" i="12"/>
  <c r="C1" i="12"/>
  <c r="B6" i="12" s="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A3" i="11"/>
  <c r="C1" i="11"/>
  <c r="B6" i="11" s="1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A3" i="10"/>
  <c r="C1" i="10"/>
  <c r="B6" i="10" s="1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A3" i="9"/>
  <c r="C1" i="9"/>
  <c r="B6" i="9" s="1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A3" i="8"/>
  <c r="C1" i="8"/>
  <c r="B6" i="8" s="1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A3" i="7"/>
  <c r="C1" i="7"/>
  <c r="B6" i="7" s="1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A3" i="6"/>
  <c r="C1" i="6"/>
  <c r="B6" i="6" s="1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A3" i="5"/>
  <c r="C1" i="5"/>
  <c r="B6" i="5" s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A3" i="4"/>
  <c r="C1" i="4"/>
  <c r="B6" i="4" s="1"/>
  <c r="H34" i="2"/>
  <c r="F34" i="2"/>
  <c r="H32" i="2"/>
  <c r="G32" i="2"/>
  <c r="H30" i="2"/>
  <c r="H26" i="2"/>
  <c r="H24" i="2"/>
  <c r="G24" i="2"/>
  <c r="H22" i="2"/>
  <c r="F22" i="2"/>
  <c r="H36" i="18" l="1"/>
  <c r="H36" i="20"/>
  <c r="H37" i="21"/>
  <c r="H37" i="19"/>
  <c r="H37" i="5"/>
  <c r="H36" i="6"/>
  <c r="H37" i="7"/>
  <c r="H37" i="11"/>
  <c r="H37" i="4"/>
  <c r="H36" i="8"/>
  <c r="H37" i="9"/>
  <c r="H35" i="10"/>
  <c r="H36" i="12"/>
  <c r="H37" i="13"/>
  <c r="H37" i="14"/>
  <c r="H36" i="15"/>
  <c r="H37" i="16"/>
  <c r="H37" i="17"/>
  <c r="B7" i="4"/>
  <c r="B7" i="5"/>
  <c r="A6" i="5"/>
  <c r="B7" i="6"/>
  <c r="A6" i="6"/>
  <c r="B7" i="7"/>
  <c r="A6" i="7"/>
  <c r="B7" i="8"/>
  <c r="A6" i="8"/>
  <c r="B7" i="9"/>
  <c r="A6" i="9"/>
  <c r="B7" i="10"/>
  <c r="A6" i="10"/>
  <c r="B7" i="11"/>
  <c r="A6" i="11"/>
  <c r="B7" i="12"/>
  <c r="A6" i="12"/>
  <c r="B7" i="13"/>
  <c r="A6" i="13"/>
  <c r="B7" i="14"/>
  <c r="A6" i="14"/>
  <c r="B7" i="15"/>
  <c r="A6" i="15"/>
  <c r="B7" i="16"/>
  <c r="A6" i="16"/>
  <c r="B7" i="17"/>
  <c r="A6" i="17"/>
  <c r="B7" i="18"/>
  <c r="A6" i="18"/>
  <c r="B7" i="19"/>
  <c r="A6" i="19"/>
  <c r="B7" i="20"/>
  <c r="A6" i="20"/>
  <c r="B7" i="21"/>
  <c r="A6" i="21"/>
  <c r="B8" i="21" l="1"/>
  <c r="A7" i="21"/>
  <c r="B8" i="20"/>
  <c r="A7" i="20"/>
  <c r="B8" i="19"/>
  <c r="A7" i="19"/>
  <c r="B8" i="18"/>
  <c r="A7" i="18"/>
  <c r="B8" i="17"/>
  <c r="A7" i="17"/>
  <c r="B8" i="16"/>
  <c r="A7" i="16"/>
  <c r="B8" i="15"/>
  <c r="A7" i="15"/>
  <c r="B8" i="14"/>
  <c r="A7" i="14"/>
  <c r="B8" i="13"/>
  <c r="A7" i="13"/>
  <c r="B8" i="12"/>
  <c r="A7" i="12"/>
  <c r="B8" i="11"/>
  <c r="A7" i="11"/>
  <c r="B8" i="10"/>
  <c r="A7" i="10"/>
  <c r="B8" i="9"/>
  <c r="A7" i="9"/>
  <c r="B8" i="8"/>
  <c r="A7" i="8"/>
  <c r="B8" i="7"/>
  <c r="A7" i="7"/>
  <c r="B8" i="6"/>
  <c r="A7" i="6"/>
  <c r="B8" i="5"/>
  <c r="A7" i="5"/>
  <c r="B8" i="4"/>
  <c r="A7" i="4"/>
  <c r="B9" i="4" l="1"/>
  <c r="A8" i="4"/>
  <c r="B9" i="5"/>
  <c r="A8" i="5"/>
  <c r="B9" i="6"/>
  <c r="A8" i="6"/>
  <c r="B9" i="7"/>
  <c r="A8" i="7"/>
  <c r="B9" i="8"/>
  <c r="A8" i="8"/>
  <c r="B9" i="9"/>
  <c r="A8" i="9"/>
  <c r="B9" i="10"/>
  <c r="A8" i="10"/>
  <c r="B9" i="11"/>
  <c r="A8" i="11"/>
  <c r="B9" i="12"/>
  <c r="A8" i="12"/>
  <c r="B9" i="13"/>
  <c r="A8" i="13"/>
  <c r="B9" i="14"/>
  <c r="A8" i="14"/>
  <c r="B9" i="15"/>
  <c r="A8" i="15"/>
  <c r="B9" i="16"/>
  <c r="A8" i="16"/>
  <c r="B9" i="17"/>
  <c r="A8" i="17"/>
  <c r="B9" i="18"/>
  <c r="A8" i="18"/>
  <c r="B9" i="19"/>
  <c r="A8" i="19"/>
  <c r="B9" i="20"/>
  <c r="A8" i="20"/>
  <c r="B9" i="21"/>
  <c r="A8" i="21"/>
  <c r="B10" i="21" l="1"/>
  <c r="A9" i="21"/>
  <c r="B10" i="20"/>
  <c r="A9" i="20"/>
  <c r="B10" i="19"/>
  <c r="A9" i="19"/>
  <c r="B10" i="18"/>
  <c r="A9" i="18"/>
  <c r="B10" i="17"/>
  <c r="A9" i="17"/>
  <c r="B10" i="16"/>
  <c r="A9" i="16"/>
  <c r="B10" i="15"/>
  <c r="A9" i="15"/>
  <c r="B10" i="14"/>
  <c r="A9" i="14"/>
  <c r="B10" i="13"/>
  <c r="A9" i="13"/>
  <c r="B10" i="12"/>
  <c r="A9" i="12"/>
  <c r="B10" i="11"/>
  <c r="A9" i="11"/>
  <c r="B10" i="10"/>
  <c r="A9" i="10"/>
  <c r="B10" i="9"/>
  <c r="A9" i="9"/>
  <c r="B10" i="8"/>
  <c r="A9" i="8"/>
  <c r="B10" i="7"/>
  <c r="A9" i="7"/>
  <c r="B10" i="6"/>
  <c r="A9" i="6"/>
  <c r="B10" i="5"/>
  <c r="A9" i="5"/>
  <c r="B10" i="4"/>
  <c r="A9" i="4"/>
  <c r="B11" i="4" l="1"/>
  <c r="A10" i="4"/>
  <c r="B11" i="5"/>
  <c r="A10" i="5"/>
  <c r="B11" i="6"/>
  <c r="A10" i="6"/>
  <c r="B11" i="7"/>
  <c r="A10" i="7"/>
  <c r="B11" i="8"/>
  <c r="A10" i="8"/>
  <c r="B11" i="9"/>
  <c r="A10" i="9"/>
  <c r="B11" i="10"/>
  <c r="A10" i="10"/>
  <c r="B11" i="11"/>
  <c r="A10" i="11"/>
  <c r="B11" i="12"/>
  <c r="A10" i="12"/>
  <c r="B11" i="13"/>
  <c r="A10" i="13"/>
  <c r="B11" i="14"/>
  <c r="A10" i="14"/>
  <c r="B11" i="15"/>
  <c r="A10" i="15"/>
  <c r="B11" i="16"/>
  <c r="A10" i="16"/>
  <c r="B11" i="17"/>
  <c r="A10" i="17"/>
  <c r="B11" i="18"/>
  <c r="A10" i="18"/>
  <c r="B11" i="19"/>
  <c r="A10" i="19"/>
  <c r="B11" i="20"/>
  <c r="A10" i="20"/>
  <c r="B11" i="21"/>
  <c r="A10" i="21"/>
  <c r="B12" i="21" l="1"/>
  <c r="A11" i="21"/>
  <c r="B12" i="20"/>
  <c r="A11" i="20"/>
  <c r="B12" i="19"/>
  <c r="A11" i="19"/>
  <c r="B12" i="18"/>
  <c r="A11" i="18"/>
  <c r="B12" i="17"/>
  <c r="A11" i="17"/>
  <c r="B12" i="16"/>
  <c r="A11" i="16"/>
  <c r="B12" i="15"/>
  <c r="A11" i="15"/>
  <c r="B12" i="14"/>
  <c r="A11" i="14"/>
  <c r="B12" i="13"/>
  <c r="A11" i="13"/>
  <c r="B12" i="12"/>
  <c r="A11" i="12"/>
  <c r="B12" i="11"/>
  <c r="A11" i="11"/>
  <c r="B12" i="10"/>
  <c r="A11" i="10"/>
  <c r="B12" i="9"/>
  <c r="A11" i="9"/>
  <c r="B12" i="8"/>
  <c r="A11" i="8"/>
  <c r="B12" i="7"/>
  <c r="A11" i="7"/>
  <c r="B12" i="6"/>
  <c r="A11" i="6"/>
  <c r="B12" i="5"/>
  <c r="A11" i="5"/>
  <c r="B12" i="4"/>
  <c r="A11" i="4"/>
  <c r="B13" i="4" l="1"/>
  <c r="A12" i="4"/>
  <c r="B13" i="5"/>
  <c r="A12" i="5"/>
  <c r="B13" i="6"/>
  <c r="A12" i="6"/>
  <c r="B13" i="7"/>
  <c r="A12" i="7"/>
  <c r="B13" i="8"/>
  <c r="A12" i="8"/>
  <c r="B13" i="9"/>
  <c r="A12" i="9"/>
  <c r="B13" i="10"/>
  <c r="A12" i="10"/>
  <c r="B13" i="11"/>
  <c r="A12" i="11"/>
  <c r="B13" i="12"/>
  <c r="A12" i="12"/>
  <c r="B13" i="13"/>
  <c r="A12" i="13"/>
  <c r="B13" i="14"/>
  <c r="A12" i="14"/>
  <c r="B13" i="15"/>
  <c r="A12" i="15"/>
  <c r="B13" i="16"/>
  <c r="A12" i="16"/>
  <c r="B13" i="17"/>
  <c r="A12" i="17"/>
  <c r="B13" i="18"/>
  <c r="A12" i="18"/>
  <c r="B13" i="19"/>
  <c r="A12" i="19"/>
  <c r="B13" i="20"/>
  <c r="A12" i="20"/>
  <c r="B13" i="21"/>
  <c r="A12" i="21"/>
  <c r="B14" i="21" l="1"/>
  <c r="A13" i="21"/>
  <c r="B14" i="20"/>
  <c r="A13" i="20"/>
  <c r="B14" i="19"/>
  <c r="A13" i="19"/>
  <c r="B14" i="18"/>
  <c r="A13" i="18"/>
  <c r="B14" i="17"/>
  <c r="A13" i="17"/>
  <c r="B14" i="16"/>
  <c r="A13" i="16"/>
  <c r="B14" i="15"/>
  <c r="A13" i="15"/>
  <c r="B14" i="14"/>
  <c r="A13" i="14"/>
  <c r="B14" i="13"/>
  <c r="A13" i="13"/>
  <c r="B14" i="12"/>
  <c r="A13" i="12"/>
  <c r="B14" i="11"/>
  <c r="A13" i="11"/>
  <c r="B14" i="10"/>
  <c r="A13" i="10"/>
  <c r="B14" i="9"/>
  <c r="A13" i="9"/>
  <c r="B14" i="8"/>
  <c r="A13" i="8"/>
  <c r="B14" i="7"/>
  <c r="A13" i="7"/>
  <c r="B14" i="6"/>
  <c r="A13" i="6"/>
  <c r="B14" i="5"/>
  <c r="A13" i="5"/>
  <c r="B14" i="4"/>
  <c r="A13" i="4"/>
  <c r="B15" i="4" l="1"/>
  <c r="A14" i="4"/>
  <c r="B15" i="5"/>
  <c r="A14" i="5"/>
  <c r="B15" i="6"/>
  <c r="A14" i="6"/>
  <c r="B15" i="7"/>
  <c r="A14" i="7"/>
  <c r="B15" i="8"/>
  <c r="A14" i="8"/>
  <c r="B15" i="9"/>
  <c r="A14" i="9"/>
  <c r="B15" i="10"/>
  <c r="A14" i="10"/>
  <c r="B15" i="11"/>
  <c r="A14" i="11"/>
  <c r="B15" i="12"/>
  <c r="A14" i="12"/>
  <c r="B15" i="13"/>
  <c r="A14" i="13"/>
  <c r="B15" i="14"/>
  <c r="A14" i="14"/>
  <c r="B15" i="15"/>
  <c r="A14" i="15"/>
  <c r="B15" i="16"/>
  <c r="A14" i="16"/>
  <c r="B15" i="17"/>
  <c r="A14" i="17"/>
  <c r="B15" i="18"/>
  <c r="A14" i="18"/>
  <c r="B15" i="19"/>
  <c r="A14" i="19"/>
  <c r="B15" i="20"/>
  <c r="A14" i="20"/>
  <c r="B15" i="21"/>
  <c r="A14" i="21"/>
  <c r="B16" i="21" l="1"/>
  <c r="A15" i="21"/>
  <c r="B16" i="20"/>
  <c r="A15" i="20"/>
  <c r="B16" i="19"/>
  <c r="A15" i="19"/>
  <c r="B16" i="18"/>
  <c r="A15" i="18"/>
  <c r="B16" i="17"/>
  <c r="A15" i="17"/>
  <c r="B16" i="16"/>
  <c r="A15" i="16"/>
  <c r="B16" i="15"/>
  <c r="A15" i="15"/>
  <c r="B16" i="14"/>
  <c r="A15" i="14"/>
  <c r="B16" i="13"/>
  <c r="A15" i="13"/>
  <c r="B16" i="12"/>
  <c r="A15" i="12"/>
  <c r="B16" i="11"/>
  <c r="A15" i="11"/>
  <c r="B16" i="10"/>
  <c r="A15" i="10"/>
  <c r="B16" i="9"/>
  <c r="A15" i="9"/>
  <c r="B16" i="8"/>
  <c r="A15" i="8"/>
  <c r="B16" i="7"/>
  <c r="A15" i="7"/>
  <c r="B16" i="6"/>
  <c r="A15" i="6"/>
  <c r="B16" i="5"/>
  <c r="A15" i="5"/>
  <c r="B16" i="4"/>
  <c r="A15" i="4"/>
  <c r="B17" i="4" l="1"/>
  <c r="A16" i="4"/>
  <c r="B17" i="5"/>
  <c r="A16" i="5"/>
  <c r="B17" i="6"/>
  <c r="A16" i="6"/>
  <c r="B17" i="7"/>
  <c r="A16" i="7"/>
  <c r="B17" i="8"/>
  <c r="A16" i="8"/>
  <c r="B17" i="9"/>
  <c r="A16" i="9"/>
  <c r="B17" i="10"/>
  <c r="A16" i="10"/>
  <c r="B17" i="11"/>
  <c r="A16" i="11"/>
  <c r="B17" i="12"/>
  <c r="A16" i="12"/>
  <c r="B17" i="13"/>
  <c r="A16" i="13"/>
  <c r="B17" i="14"/>
  <c r="A16" i="14"/>
  <c r="B17" i="15"/>
  <c r="A16" i="15"/>
  <c r="B17" i="16"/>
  <c r="A16" i="16"/>
  <c r="B17" i="17"/>
  <c r="A16" i="17"/>
  <c r="B17" i="18"/>
  <c r="A16" i="18"/>
  <c r="B17" i="19"/>
  <c r="A16" i="19"/>
  <c r="B17" i="20"/>
  <c r="A16" i="20"/>
  <c r="B17" i="21"/>
  <c r="A16" i="21"/>
  <c r="B18" i="21" l="1"/>
  <c r="A17" i="21"/>
  <c r="B18" i="20"/>
  <c r="A17" i="20"/>
  <c r="B18" i="19"/>
  <c r="A17" i="19"/>
  <c r="B18" i="18"/>
  <c r="A17" i="18"/>
  <c r="B18" i="17"/>
  <c r="A17" i="17"/>
  <c r="B18" i="16"/>
  <c r="A17" i="16"/>
  <c r="B18" i="15"/>
  <c r="A17" i="15"/>
  <c r="B18" i="14"/>
  <c r="A17" i="14"/>
  <c r="B18" i="13"/>
  <c r="A17" i="13"/>
  <c r="B18" i="12"/>
  <c r="A17" i="12"/>
  <c r="B18" i="11"/>
  <c r="A17" i="11"/>
  <c r="B18" i="10"/>
  <c r="A17" i="10"/>
  <c r="B18" i="9"/>
  <c r="A17" i="9"/>
  <c r="B18" i="8"/>
  <c r="A17" i="8"/>
  <c r="B18" i="7"/>
  <c r="A17" i="7"/>
  <c r="B18" i="6"/>
  <c r="A17" i="6"/>
  <c r="B18" i="5"/>
  <c r="A17" i="5"/>
  <c r="B18" i="4"/>
  <c r="A17" i="4"/>
  <c r="B19" i="4" l="1"/>
  <c r="A18" i="4"/>
  <c r="B19" i="5"/>
  <c r="A18" i="5"/>
  <c r="B19" i="6"/>
  <c r="A18" i="6"/>
  <c r="B19" i="7"/>
  <c r="A18" i="7"/>
  <c r="B19" i="8"/>
  <c r="A18" i="8"/>
  <c r="B19" i="9"/>
  <c r="A18" i="9"/>
  <c r="B19" i="10"/>
  <c r="A18" i="10"/>
  <c r="B19" i="11"/>
  <c r="A18" i="11"/>
  <c r="B19" i="12"/>
  <c r="A18" i="12"/>
  <c r="B19" i="13"/>
  <c r="A18" i="13"/>
  <c r="B19" i="14"/>
  <c r="A18" i="14"/>
  <c r="B19" i="15"/>
  <c r="A18" i="15"/>
  <c r="B19" i="16"/>
  <c r="A18" i="16"/>
  <c r="B19" i="17"/>
  <c r="A18" i="17"/>
  <c r="B19" i="18"/>
  <c r="A18" i="18"/>
  <c r="B19" i="19"/>
  <c r="A18" i="19"/>
  <c r="B19" i="20"/>
  <c r="A18" i="20"/>
  <c r="B19" i="21"/>
  <c r="A18" i="21"/>
  <c r="B20" i="21" l="1"/>
  <c r="A19" i="21"/>
  <c r="B20" i="20"/>
  <c r="A19" i="20"/>
  <c r="B20" i="19"/>
  <c r="A19" i="19"/>
  <c r="B20" i="18"/>
  <c r="A19" i="18"/>
  <c r="B20" i="17"/>
  <c r="A19" i="17"/>
  <c r="B20" i="16"/>
  <c r="A19" i="16"/>
  <c r="B20" i="15"/>
  <c r="A19" i="15"/>
  <c r="B20" i="14"/>
  <c r="A19" i="14"/>
  <c r="B20" i="13"/>
  <c r="A19" i="13"/>
  <c r="B20" i="12"/>
  <c r="A19" i="12"/>
  <c r="B20" i="11"/>
  <c r="A19" i="11"/>
  <c r="B20" i="10"/>
  <c r="A19" i="10"/>
  <c r="B20" i="9"/>
  <c r="A19" i="9"/>
  <c r="B20" i="8"/>
  <c r="A19" i="8"/>
  <c r="B20" i="7"/>
  <c r="A19" i="7"/>
  <c r="B20" i="6"/>
  <c r="A19" i="6"/>
  <c r="B20" i="5"/>
  <c r="A19" i="5"/>
  <c r="B20" i="4"/>
  <c r="A19" i="4"/>
  <c r="B21" i="4" l="1"/>
  <c r="A20" i="4"/>
  <c r="B21" i="5"/>
  <c r="A20" i="5"/>
  <c r="B21" i="6"/>
  <c r="A20" i="6"/>
  <c r="B21" i="7"/>
  <c r="A20" i="7"/>
  <c r="B21" i="8"/>
  <c r="A20" i="8"/>
  <c r="B21" i="9"/>
  <c r="A20" i="9"/>
  <c r="B21" i="10"/>
  <c r="A20" i="10"/>
  <c r="B21" i="11"/>
  <c r="A20" i="11"/>
  <c r="B21" i="12"/>
  <c r="A20" i="12"/>
  <c r="B21" i="13"/>
  <c r="A20" i="13"/>
  <c r="B21" i="14"/>
  <c r="A20" i="14"/>
  <c r="B21" i="15"/>
  <c r="A20" i="15"/>
  <c r="B21" i="16"/>
  <c r="A20" i="16"/>
  <c r="B21" i="17"/>
  <c r="A20" i="17"/>
  <c r="B21" i="18"/>
  <c r="A20" i="18"/>
  <c r="B21" i="19"/>
  <c r="A20" i="19"/>
  <c r="B21" i="20"/>
  <c r="A20" i="20"/>
  <c r="B21" i="21"/>
  <c r="A20" i="21"/>
  <c r="B22" i="21" l="1"/>
  <c r="A21" i="21"/>
  <c r="B22" i="20"/>
  <c r="A21" i="20"/>
  <c r="B22" i="19"/>
  <c r="A21" i="19"/>
  <c r="B22" i="18"/>
  <c r="A21" i="18"/>
  <c r="B22" i="17"/>
  <c r="A21" i="17"/>
  <c r="B22" i="16"/>
  <c r="A21" i="16"/>
  <c r="B22" i="15"/>
  <c r="A21" i="15"/>
  <c r="B22" i="14"/>
  <c r="A21" i="14"/>
  <c r="B22" i="13"/>
  <c r="A21" i="13"/>
  <c r="B22" i="12"/>
  <c r="A21" i="12"/>
  <c r="B22" i="11"/>
  <c r="A21" i="11"/>
  <c r="B22" i="10"/>
  <c r="A21" i="10"/>
  <c r="B22" i="9"/>
  <c r="A21" i="9"/>
  <c r="B22" i="8"/>
  <c r="A21" i="8"/>
  <c r="B22" i="7"/>
  <c r="A21" i="7"/>
  <c r="B22" i="6"/>
  <c r="A21" i="6"/>
  <c r="B22" i="5"/>
  <c r="A21" i="5"/>
  <c r="B22" i="4"/>
  <c r="A21" i="4"/>
  <c r="B23" i="4" l="1"/>
  <c r="A22" i="4"/>
  <c r="B23" i="5"/>
  <c r="A22" i="5"/>
  <c r="B23" i="6"/>
  <c r="A22" i="6"/>
  <c r="B23" i="7"/>
  <c r="A22" i="7"/>
  <c r="B23" i="8"/>
  <c r="A22" i="8"/>
  <c r="B23" i="9"/>
  <c r="A22" i="9"/>
  <c r="B23" i="10"/>
  <c r="A22" i="10"/>
  <c r="B23" i="11"/>
  <c r="A22" i="11"/>
  <c r="B23" i="12"/>
  <c r="A22" i="12"/>
  <c r="B23" i="13"/>
  <c r="A22" i="13"/>
  <c r="B23" i="14"/>
  <c r="A22" i="14"/>
  <c r="B23" i="15"/>
  <c r="A22" i="15"/>
  <c r="B23" i="16"/>
  <c r="A22" i="16"/>
  <c r="B23" i="17"/>
  <c r="A22" i="17"/>
  <c r="B23" i="18"/>
  <c r="A22" i="18"/>
  <c r="B23" i="19"/>
  <c r="A22" i="19"/>
  <c r="B23" i="20"/>
  <c r="A22" i="20"/>
  <c r="B23" i="21"/>
  <c r="A22" i="21"/>
  <c r="B24" i="21" l="1"/>
  <c r="A23" i="21"/>
  <c r="B24" i="20"/>
  <c r="A23" i="20"/>
  <c r="B24" i="19"/>
  <c r="A23" i="19"/>
  <c r="B24" i="18"/>
  <c r="A23" i="18"/>
  <c r="B24" i="17"/>
  <c r="A23" i="17"/>
  <c r="B24" i="16"/>
  <c r="A23" i="16"/>
  <c r="B24" i="15"/>
  <c r="A23" i="15"/>
  <c r="B24" i="14"/>
  <c r="A23" i="14"/>
  <c r="B24" i="13"/>
  <c r="A23" i="13"/>
  <c r="B24" i="12"/>
  <c r="A23" i="12"/>
  <c r="B24" i="11"/>
  <c r="A23" i="11"/>
  <c r="B24" i="10"/>
  <c r="A23" i="10"/>
  <c r="B24" i="9"/>
  <c r="A23" i="9"/>
  <c r="B24" i="8"/>
  <c r="A23" i="8"/>
  <c r="B24" i="7"/>
  <c r="A23" i="7"/>
  <c r="B24" i="6"/>
  <c r="A23" i="6"/>
  <c r="B24" i="5"/>
  <c r="A23" i="5"/>
  <c r="B24" i="4"/>
  <c r="A23" i="4"/>
  <c r="B25" i="4" l="1"/>
  <c r="A24" i="4"/>
  <c r="B25" i="5"/>
  <c r="A24" i="5"/>
  <c r="B25" i="6"/>
  <c r="A24" i="6"/>
  <c r="B25" i="7"/>
  <c r="A24" i="7"/>
  <c r="B25" i="8"/>
  <c r="A24" i="8"/>
  <c r="B25" i="9"/>
  <c r="A24" i="9"/>
  <c r="B25" i="10"/>
  <c r="A24" i="10"/>
  <c r="B25" i="11"/>
  <c r="A24" i="11"/>
  <c r="B25" i="12"/>
  <c r="A24" i="12"/>
  <c r="B25" i="13"/>
  <c r="A24" i="13"/>
  <c r="B25" i="14"/>
  <c r="A24" i="14"/>
  <c r="B25" i="15"/>
  <c r="A24" i="15"/>
  <c r="B25" i="16"/>
  <c r="A24" i="16"/>
  <c r="B25" i="17"/>
  <c r="A24" i="17"/>
  <c r="B25" i="18"/>
  <c r="A24" i="18"/>
  <c r="B25" i="19"/>
  <c r="A24" i="19"/>
  <c r="B25" i="20"/>
  <c r="A24" i="20"/>
  <c r="B25" i="21"/>
  <c r="A24" i="21"/>
  <c r="B26" i="21" l="1"/>
  <c r="A25" i="21"/>
  <c r="B26" i="20"/>
  <c r="A25" i="20"/>
  <c r="B26" i="19"/>
  <c r="A25" i="19"/>
  <c r="B26" i="18"/>
  <c r="A25" i="18"/>
  <c r="B26" i="17"/>
  <c r="A25" i="17"/>
  <c r="B26" i="16"/>
  <c r="A25" i="16"/>
  <c r="B26" i="15"/>
  <c r="A25" i="15"/>
  <c r="B26" i="14"/>
  <c r="A25" i="14"/>
  <c r="B26" i="13"/>
  <c r="A25" i="13"/>
  <c r="B26" i="12"/>
  <c r="A25" i="12"/>
  <c r="B26" i="11"/>
  <c r="A25" i="11"/>
  <c r="B26" i="10"/>
  <c r="A25" i="10"/>
  <c r="B26" i="9"/>
  <c r="A25" i="9"/>
  <c r="B26" i="8"/>
  <c r="A25" i="8"/>
  <c r="B26" i="7"/>
  <c r="A25" i="7"/>
  <c r="B26" i="6"/>
  <c r="A25" i="6"/>
  <c r="B26" i="5"/>
  <c r="A25" i="5"/>
  <c r="B26" i="4"/>
  <c r="A25" i="4"/>
  <c r="B27" i="4" l="1"/>
  <c r="A26" i="4"/>
  <c r="B27" i="5"/>
  <c r="A26" i="5"/>
  <c r="B27" i="6"/>
  <c r="A26" i="6"/>
  <c r="B27" i="7"/>
  <c r="A26" i="7"/>
  <c r="B27" i="8"/>
  <c r="A26" i="8"/>
  <c r="B27" i="9"/>
  <c r="A26" i="9"/>
  <c r="B27" i="10"/>
  <c r="A26" i="10"/>
  <c r="B27" i="11"/>
  <c r="A26" i="11"/>
  <c r="B27" i="12"/>
  <c r="A26" i="12"/>
  <c r="B27" i="13"/>
  <c r="A26" i="13"/>
  <c r="B27" i="14"/>
  <c r="A26" i="14"/>
  <c r="B27" i="15"/>
  <c r="A26" i="15"/>
  <c r="B27" i="16"/>
  <c r="A26" i="16"/>
  <c r="B27" i="17"/>
  <c r="A26" i="17"/>
  <c r="B27" i="18"/>
  <c r="A26" i="18"/>
  <c r="B27" i="19"/>
  <c r="A26" i="19"/>
  <c r="B27" i="20"/>
  <c r="A26" i="20"/>
  <c r="B27" i="21"/>
  <c r="A26" i="21"/>
  <c r="B28" i="21" l="1"/>
  <c r="A27" i="21"/>
  <c r="B28" i="20"/>
  <c r="A27" i="20"/>
  <c r="B28" i="19"/>
  <c r="A27" i="19"/>
  <c r="B28" i="18"/>
  <c r="A27" i="18"/>
  <c r="B28" i="17"/>
  <c r="A27" i="17"/>
  <c r="B28" i="16"/>
  <c r="A27" i="16"/>
  <c r="B28" i="15"/>
  <c r="A27" i="15"/>
  <c r="B28" i="14"/>
  <c r="A27" i="14"/>
  <c r="B28" i="13"/>
  <c r="A27" i="13"/>
  <c r="B28" i="12"/>
  <c r="A27" i="12"/>
  <c r="B28" i="11"/>
  <c r="A27" i="11"/>
  <c r="B28" i="10"/>
  <c r="A27" i="10"/>
  <c r="B28" i="9"/>
  <c r="A27" i="9"/>
  <c r="B28" i="8"/>
  <c r="A27" i="8"/>
  <c r="B28" i="7"/>
  <c r="A27" i="7"/>
  <c r="B28" i="6"/>
  <c r="A27" i="6"/>
  <c r="B28" i="5"/>
  <c r="A27" i="5"/>
  <c r="B28" i="4"/>
  <c r="A27" i="4"/>
  <c r="B29" i="4" l="1"/>
  <c r="A28" i="4"/>
  <c r="B29" i="5"/>
  <c r="A28" i="5"/>
  <c r="B29" i="6"/>
  <c r="A28" i="6"/>
  <c r="B29" i="7"/>
  <c r="A28" i="7"/>
  <c r="B29" i="8"/>
  <c r="A28" i="8"/>
  <c r="B29" i="9"/>
  <c r="A28" i="9"/>
  <c r="B29" i="10"/>
  <c r="A28" i="10"/>
  <c r="B29" i="11"/>
  <c r="A28" i="11"/>
  <c r="B29" i="12"/>
  <c r="A28" i="12"/>
  <c r="B29" i="13"/>
  <c r="A28" i="13"/>
  <c r="B29" i="14"/>
  <c r="A28" i="14"/>
  <c r="B29" i="15"/>
  <c r="A28" i="15"/>
  <c r="B29" i="16"/>
  <c r="A28" i="16"/>
  <c r="B29" i="17"/>
  <c r="A28" i="17"/>
  <c r="B29" i="18"/>
  <c r="A28" i="18"/>
  <c r="B29" i="19"/>
  <c r="A28" i="19"/>
  <c r="B29" i="20"/>
  <c r="A28" i="20"/>
  <c r="B29" i="21"/>
  <c r="A28" i="21"/>
  <c r="B30" i="21" l="1"/>
  <c r="A29" i="21"/>
  <c r="B30" i="20"/>
  <c r="A29" i="20"/>
  <c r="B30" i="19"/>
  <c r="A29" i="19"/>
  <c r="B30" i="18"/>
  <c r="A29" i="18"/>
  <c r="B30" i="17"/>
  <c r="A29" i="17"/>
  <c r="B30" i="16"/>
  <c r="A29" i="16"/>
  <c r="B30" i="15"/>
  <c r="A29" i="15"/>
  <c r="B30" i="14"/>
  <c r="A29" i="14"/>
  <c r="B30" i="13"/>
  <c r="A29" i="13"/>
  <c r="B30" i="12"/>
  <c r="A29" i="12"/>
  <c r="B30" i="11"/>
  <c r="A29" i="11"/>
  <c r="B30" i="10"/>
  <c r="A29" i="10"/>
  <c r="B30" i="9"/>
  <c r="A29" i="9"/>
  <c r="B30" i="8"/>
  <c r="A29" i="8"/>
  <c r="B30" i="7"/>
  <c r="A29" i="7"/>
  <c r="B30" i="6"/>
  <c r="A29" i="6"/>
  <c r="B30" i="5"/>
  <c r="A29" i="5"/>
  <c r="B30" i="4"/>
  <c r="A29" i="4"/>
  <c r="B31" i="4" l="1"/>
  <c r="A30" i="4"/>
  <c r="B31" i="5"/>
  <c r="A30" i="5"/>
  <c r="B31" i="6"/>
  <c r="A30" i="6"/>
  <c r="B31" i="7"/>
  <c r="A30" i="7"/>
  <c r="B31" i="8"/>
  <c r="A30" i="8"/>
  <c r="B31" i="9"/>
  <c r="A30" i="9"/>
  <c r="B31" i="10"/>
  <c r="A30" i="10"/>
  <c r="B31" i="11"/>
  <c r="A30" i="11"/>
  <c r="B31" i="12"/>
  <c r="A30" i="12"/>
  <c r="B31" i="13"/>
  <c r="A30" i="13"/>
  <c r="B31" i="14"/>
  <c r="A30" i="14"/>
  <c r="B31" i="15"/>
  <c r="A30" i="15"/>
  <c r="B31" i="16"/>
  <c r="A30" i="16"/>
  <c r="B31" i="17"/>
  <c r="A30" i="17"/>
  <c r="B31" i="18"/>
  <c r="A30" i="18"/>
  <c r="B31" i="19"/>
  <c r="A30" i="19"/>
  <c r="B31" i="20"/>
  <c r="A30" i="20"/>
  <c r="B31" i="21"/>
  <c r="A30" i="21"/>
  <c r="B32" i="21" l="1"/>
  <c r="A31" i="21"/>
  <c r="B32" i="20"/>
  <c r="A31" i="20"/>
  <c r="B32" i="19"/>
  <c r="A31" i="19"/>
  <c r="B32" i="18"/>
  <c r="A31" i="18"/>
  <c r="B32" i="17"/>
  <c r="A31" i="17"/>
  <c r="B32" i="16"/>
  <c r="A31" i="16"/>
  <c r="B32" i="15"/>
  <c r="A31" i="15"/>
  <c r="B32" i="14"/>
  <c r="A31" i="14"/>
  <c r="B32" i="13"/>
  <c r="A31" i="13"/>
  <c r="B32" i="12"/>
  <c r="A31" i="12"/>
  <c r="B32" i="11"/>
  <c r="A31" i="11"/>
  <c r="B32" i="10"/>
  <c r="A31" i="10"/>
  <c r="B32" i="9"/>
  <c r="A31" i="9"/>
  <c r="B32" i="8"/>
  <c r="A31" i="8"/>
  <c r="B32" i="7"/>
  <c r="A31" i="7"/>
  <c r="B32" i="6"/>
  <c r="A31" i="6"/>
  <c r="B32" i="5"/>
  <c r="A31" i="5"/>
  <c r="B32" i="4"/>
  <c r="A31" i="4"/>
  <c r="B33" i="4" l="1"/>
  <c r="A32" i="4"/>
  <c r="B33" i="5"/>
  <c r="A32" i="5"/>
  <c r="B33" i="6"/>
  <c r="A32" i="6"/>
  <c r="B33" i="7"/>
  <c r="A32" i="7"/>
  <c r="B33" i="8"/>
  <c r="A32" i="8"/>
  <c r="B33" i="9"/>
  <c r="A32" i="9"/>
  <c r="B33" i="10"/>
  <c r="A32" i="10"/>
  <c r="B33" i="11"/>
  <c r="A32" i="11"/>
  <c r="B33" i="12"/>
  <c r="A32" i="12"/>
  <c r="B33" i="13"/>
  <c r="A32" i="13"/>
  <c r="B33" i="14"/>
  <c r="A32" i="14"/>
  <c r="B33" i="15"/>
  <c r="A32" i="15"/>
  <c r="B33" i="16"/>
  <c r="A32" i="16"/>
  <c r="B33" i="17"/>
  <c r="A32" i="17"/>
  <c r="B33" i="18"/>
  <c r="A32" i="18"/>
  <c r="B33" i="19"/>
  <c r="A32" i="19"/>
  <c r="B33" i="20"/>
  <c r="A32" i="20"/>
  <c r="B33" i="21"/>
  <c r="A32" i="21"/>
  <c r="B34" i="21" l="1"/>
  <c r="A33" i="21"/>
  <c r="B34" i="20"/>
  <c r="A33" i="20"/>
  <c r="B34" i="19"/>
  <c r="A33" i="19"/>
  <c r="B34" i="18"/>
  <c r="A33" i="18"/>
  <c r="B34" i="17"/>
  <c r="A33" i="17"/>
  <c r="B34" i="16"/>
  <c r="A33" i="16"/>
  <c r="B34" i="15"/>
  <c r="A33" i="15"/>
  <c r="B34" i="14"/>
  <c r="A33" i="14"/>
  <c r="B34" i="13"/>
  <c r="A33" i="13"/>
  <c r="B34" i="12"/>
  <c r="A33" i="12"/>
  <c r="B34" i="11"/>
  <c r="A33" i="11"/>
  <c r="B34" i="10"/>
  <c r="A34" i="10" s="1"/>
  <c r="A33" i="10"/>
  <c r="B34" i="9"/>
  <c r="A33" i="9"/>
  <c r="B34" i="8"/>
  <c r="A33" i="8"/>
  <c r="B34" i="7"/>
  <c r="A33" i="7"/>
  <c r="B34" i="6"/>
  <c r="A33" i="6"/>
  <c r="B34" i="5"/>
  <c r="A33" i="5"/>
  <c r="B34" i="4"/>
  <c r="A33" i="4"/>
  <c r="G35" i="10" l="1"/>
  <c r="G37" i="10" s="1"/>
  <c r="B35" i="4"/>
  <c r="A34" i="4"/>
  <c r="B35" i="5"/>
  <c r="A34" i="5"/>
  <c r="B35" i="6"/>
  <c r="A35" i="6" s="1"/>
  <c r="A34" i="6"/>
  <c r="B35" i="7"/>
  <c r="A34" i="7"/>
  <c r="B35" i="8"/>
  <c r="A35" i="8" s="1"/>
  <c r="A34" i="8"/>
  <c r="B35" i="9"/>
  <c r="A34" i="9"/>
  <c r="B35" i="11"/>
  <c r="A34" i="11"/>
  <c r="B35" i="12"/>
  <c r="A35" i="12" s="1"/>
  <c r="A34" i="12"/>
  <c r="B35" i="13"/>
  <c r="A34" i="13"/>
  <c r="B35" i="14"/>
  <c r="A34" i="14"/>
  <c r="B35" i="15"/>
  <c r="A35" i="15" s="1"/>
  <c r="A34" i="15"/>
  <c r="B35" i="16"/>
  <c r="A34" i="16"/>
  <c r="B35" i="17"/>
  <c r="A34" i="17"/>
  <c r="B35" i="18"/>
  <c r="A35" i="18" s="1"/>
  <c r="A34" i="18"/>
  <c r="B35" i="19"/>
  <c r="A34" i="19"/>
  <c r="B35" i="20"/>
  <c r="A35" i="20" s="1"/>
  <c r="A34" i="20"/>
  <c r="B35" i="21"/>
  <c r="A34" i="21"/>
  <c r="G36" i="18" l="1"/>
  <c r="G38" i="18" s="1"/>
  <c r="G36" i="20"/>
  <c r="G38" i="20" s="1"/>
  <c r="G36" i="15"/>
  <c r="G38" i="15" s="1"/>
  <c r="G36" i="8"/>
  <c r="G38" i="8" s="1"/>
  <c r="G36" i="12"/>
  <c r="G38" i="12" s="1"/>
  <c r="B36" i="21"/>
  <c r="A36" i="21" s="1"/>
  <c r="A35" i="21"/>
  <c r="B36" i="19"/>
  <c r="A36" i="19" s="1"/>
  <c r="A35" i="19"/>
  <c r="B36" i="17"/>
  <c r="A36" i="17" s="1"/>
  <c r="A35" i="17"/>
  <c r="B36" i="16"/>
  <c r="A36" i="16" s="1"/>
  <c r="A35" i="16"/>
  <c r="B36" i="14"/>
  <c r="A36" i="14" s="1"/>
  <c r="A35" i="14"/>
  <c r="B36" i="13"/>
  <c r="A36" i="13" s="1"/>
  <c r="A35" i="13"/>
  <c r="B36" i="11"/>
  <c r="A36" i="11" s="1"/>
  <c r="A35" i="11"/>
  <c r="B36" i="9"/>
  <c r="A36" i="9" s="1"/>
  <c r="A35" i="9"/>
  <c r="B36" i="7"/>
  <c r="A36" i="7" s="1"/>
  <c r="A35" i="7"/>
  <c r="G36" i="6"/>
  <c r="G38" i="6" s="1"/>
  <c r="D17" i="2"/>
  <c r="D16" i="2"/>
  <c r="D12" i="2"/>
  <c r="D11" i="2"/>
  <c r="B36" i="5"/>
  <c r="A36" i="5" s="1"/>
  <c r="A35" i="5"/>
  <c r="B36" i="4"/>
  <c r="A36" i="4" s="1"/>
  <c r="A35" i="4"/>
  <c r="G37" i="7" l="1"/>
  <c r="G39" i="7" s="1"/>
  <c r="G37" i="14"/>
  <c r="G39" i="14" s="1"/>
  <c r="G37" i="11"/>
  <c r="G39" i="11" s="1"/>
  <c r="G37" i="17"/>
  <c r="G39" i="17" s="1"/>
  <c r="G37" i="13"/>
  <c r="G39" i="13" s="1"/>
  <c r="G37" i="19"/>
  <c r="G39" i="19" s="1"/>
  <c r="G37" i="21"/>
  <c r="G39" i="21" s="1"/>
  <c r="G37" i="9"/>
  <c r="G39" i="9" s="1"/>
  <c r="G37" i="16"/>
  <c r="G39" i="16" s="1"/>
  <c r="G37" i="4"/>
  <c r="G39" i="4" s="1"/>
  <c r="G37" i="5"/>
  <c r="G39" i="5" s="1"/>
  <c r="D14" i="2" l="1"/>
</calcChain>
</file>

<file path=xl/sharedStrings.xml><?xml version="1.0" encoding="utf-8"?>
<sst xmlns="http://schemas.openxmlformats.org/spreadsheetml/2006/main" count="313" uniqueCount="76">
  <si>
    <t>Hinweise</t>
  </si>
  <si>
    <t>Arbeitszeitblatt Freiwilligendienst</t>
  </si>
  <si>
    <t>Alle rot markierten Felder im Deckblatt sind auszufüllen!</t>
  </si>
  <si>
    <t>Bildungsjahr</t>
  </si>
  <si>
    <t>Name, Vorname</t>
  </si>
  <si>
    <t>Dienstzeit</t>
  </si>
  <si>
    <t>Ist</t>
  </si>
  <si>
    <t>Soll</t>
  </si>
  <si>
    <t>Bildungstage (BT)</t>
  </si>
  <si>
    <t>Urlaub</t>
  </si>
  <si>
    <t>Überstd./Fehlstd. gesamt</t>
  </si>
  <si>
    <t>Krank</t>
  </si>
  <si>
    <r>
      <rPr>
        <b/>
        <sz val="11"/>
        <color theme="1"/>
        <rFont val="Titillium Web"/>
      </rPr>
      <t xml:space="preserve">Sonstiges </t>
    </r>
    <r>
      <rPr>
        <sz val="8"/>
        <color theme="1"/>
        <rFont val="Titillium Web"/>
      </rPr>
      <t>(Sonderurlaub/Freistellung)</t>
    </r>
  </si>
  <si>
    <r>
      <rPr>
        <b/>
        <sz val="11"/>
        <color theme="1"/>
        <rFont val="Titillium Web"/>
      </rPr>
      <t>Urlaub</t>
    </r>
    <r>
      <rPr>
        <b/>
        <sz val="9"/>
        <color theme="1"/>
        <rFont val="Titillium Web"/>
      </rPr>
      <t xml:space="preserve"> 
(Alter am 01.01. im Jahr des Dienstbeginns)</t>
    </r>
  </si>
  <si>
    <t>Bildungstage</t>
  </si>
  <si>
    <t>Monate</t>
  </si>
  <si>
    <t>BT U 27</t>
  </si>
  <si>
    <t>BT Ü 27</t>
  </si>
  <si>
    <t xml:space="preserve">≥18 Jahre </t>
  </si>
  <si>
    <t>U 17</t>
  </si>
  <si>
    <t>U 16</t>
  </si>
  <si>
    <t>U 27 = unter 27 Jahre</t>
  </si>
  <si>
    <t>≥ 18 Jahre = 18 Jahre oder älter</t>
  </si>
  <si>
    <t>Ü 27 = über 27 Jahre</t>
  </si>
  <si>
    <t>U 17 = unter 17 Jahre</t>
  </si>
  <si>
    <t>Ü 17 = über 17 Jahre</t>
  </si>
  <si>
    <t>Juli</t>
  </si>
  <si>
    <t xml:space="preserve"> </t>
  </si>
  <si>
    <t xml:space="preserve">  </t>
  </si>
  <si>
    <t>Status</t>
  </si>
  <si>
    <t>Kommen</t>
  </si>
  <si>
    <t>Gehen</t>
  </si>
  <si>
    <t>Pause</t>
  </si>
  <si>
    <t>Summe</t>
  </si>
  <si>
    <t>Überstd./Fehlstd. (Monat)</t>
  </si>
  <si>
    <t>Freiwillige*r:</t>
  </si>
  <si>
    <t>Anleiter*in:</t>
  </si>
  <si>
    <t>August</t>
  </si>
  <si>
    <t>September</t>
  </si>
  <si>
    <t>Oktober</t>
  </si>
  <si>
    <t>November</t>
  </si>
  <si>
    <t>Dezember</t>
  </si>
  <si>
    <t>Februar</t>
  </si>
  <si>
    <t>Januar</t>
  </si>
  <si>
    <t>April</t>
  </si>
  <si>
    <t>März</t>
  </si>
  <si>
    <t>Mai</t>
  </si>
  <si>
    <t>Juni</t>
  </si>
  <si>
    <t>Feiertage</t>
  </si>
  <si>
    <t>Neujahr</t>
  </si>
  <si>
    <t>Internationaler Frauentag</t>
  </si>
  <si>
    <t>Karfreitag</t>
  </si>
  <si>
    <t>Ostermontag</t>
  </si>
  <si>
    <t>Tag der Arbeit</t>
  </si>
  <si>
    <t>Christi Himmelfahrt</t>
  </si>
  <si>
    <t>Pfingstmontag</t>
  </si>
  <si>
    <t>Tag der Deutschen Einheit</t>
  </si>
  <si>
    <t>Weihnachten</t>
  </si>
  <si>
    <t>2. Weihnachtstag</t>
  </si>
  <si>
    <t>Dropdown</t>
  </si>
  <si>
    <t>Dropdown Zeiten</t>
  </si>
  <si>
    <t>Seminar (BT)</t>
  </si>
  <si>
    <t>Bildungstag</t>
  </si>
  <si>
    <t>Gleittag</t>
  </si>
  <si>
    <t>Sonstiges</t>
  </si>
  <si>
    <r>
      <t>≥</t>
    </r>
    <r>
      <rPr>
        <sz val="10"/>
        <color rgb="FF000000"/>
        <rFont val="Titillium Web"/>
      </rPr>
      <t xml:space="preserve"> </t>
    </r>
    <r>
      <rPr>
        <b/>
        <sz val="11"/>
        <color rgb="FF000000"/>
        <rFont val="Titillium Web"/>
      </rPr>
      <t>18 Jahre</t>
    </r>
  </si>
  <si>
    <t>17 Jahre</t>
  </si>
  <si>
    <t>16 Jahre</t>
  </si>
  <si>
    <r>
      <t xml:space="preserve">Besonders wichtig für alle Formeln sind die </t>
    </r>
    <r>
      <rPr>
        <b/>
        <sz val="10"/>
        <color theme="1"/>
        <rFont val="Titillium Web"/>
      </rPr>
      <t>Arbeitsstunden</t>
    </r>
    <r>
      <rPr>
        <sz val="10"/>
        <color theme="1"/>
        <rFont val="Titillium Web"/>
      </rPr>
      <t xml:space="preserve"> sowie </t>
    </r>
    <r>
      <rPr>
        <b/>
        <sz val="10"/>
        <color theme="1"/>
        <rFont val="Titillium Web"/>
      </rPr>
      <t>Bildungstage Soll-Zahl</t>
    </r>
    <r>
      <rPr>
        <sz val="10"/>
        <color theme="1"/>
        <rFont val="Titillium Web"/>
      </rPr>
      <t xml:space="preserve"> und </t>
    </r>
    <r>
      <rPr>
        <b/>
        <sz val="10"/>
        <color theme="1"/>
        <rFont val="Titillium Web"/>
      </rPr>
      <t>Urlaub Soll-Zahl.</t>
    </r>
  </si>
  <si>
    <r>
      <t xml:space="preserve">Bitte in den Arbeitsblättern der Monate die </t>
    </r>
    <r>
      <rPr>
        <b/>
        <sz val="10"/>
        <color rgb="FFFF0000"/>
        <rFont val="Titillium Web"/>
      </rPr>
      <t>Pausenzeiten</t>
    </r>
    <r>
      <rPr>
        <sz val="10"/>
        <color rgb="FFFF0000"/>
        <rFont val="Titillium Web"/>
      </rPr>
      <t xml:space="preserve"> entsprechend der gesetzlichen Vorgaben eintragen!</t>
    </r>
  </si>
  <si>
    <t>Bitte die Arbeits- und Pausenzeiten immer im Format mit Doppelpunkt schreiben 
z. B. 9:00 und 0:30</t>
  </si>
  <si>
    <r>
      <t xml:space="preserve">Urlaub bei Vertragsverlängerung
</t>
    </r>
    <r>
      <rPr>
        <b/>
        <sz val="9"/>
        <color rgb="FF000000"/>
        <rFont val="Titillium Web"/>
      </rPr>
      <t>(Alter bei Verlängerungsbeginn)</t>
    </r>
  </si>
  <si>
    <t>Wöchentliche/ Tägliche Arbeitszeit:</t>
  </si>
  <si>
    <r>
      <t xml:space="preserve">Bei der Auswahl eines bestimmten "Status" wie "Seminar" (Pflichtseminare der Sportjugend Berlin), "Urlaub", "Krankheit" und "Sonstiges" (Freistellung o. ä.) wird automatisch die erforderliche Soll- und Ist-Arbeitszeit für den jeweiligen Tag übertragen. Bei der Auswahl "Bildungstag" müssen die Arbeitszeiten bei "Kommen" und "Gehen" eingetragen werden. Bei der Auswahl "Gleittag" wird die Soll-Arbeitszeit abgezogen und somit Überstunden für ein Tag abgebaut. Bei </t>
    </r>
    <r>
      <rPr>
        <b/>
        <sz val="10"/>
        <color theme="1"/>
        <rFont val="Titillium Web"/>
      </rPr>
      <t>normalen Arbeitstagen</t>
    </r>
    <r>
      <rPr>
        <sz val="10"/>
        <color theme="1"/>
        <rFont val="Titillium Web"/>
      </rPr>
      <t xml:space="preserve"> muss bei "Status" nichts eingetragen werden bzw. das Feld frei sein.</t>
    </r>
  </si>
  <si>
    <t>Die Soll-Arbeitszeiten sind in diesem Arbeitsblatt für eine 5 Tage-Woche ausgelegt. Von der 5-Tage-Woche sollte nur in Ausnahmefällen abgewichen werden.</t>
  </si>
  <si>
    <r>
      <t xml:space="preserve">Bei über 6 Stunden Arbeitszeit müssen mind. 30 Minuten Pause abgezogen werden. Bei über 9 Stunden Arbeitszeit müssen mind. 45 Minuten abgezogen werden. 
Bei </t>
    </r>
    <r>
      <rPr>
        <b/>
        <sz val="10"/>
        <color theme="1"/>
        <rFont val="Titillium Web"/>
      </rPr>
      <t>Minderjährigen</t>
    </r>
    <r>
      <rPr>
        <sz val="10"/>
        <color theme="1"/>
        <rFont val="Titillium Web"/>
      </rPr>
      <t xml:space="preserve"> muss bis 4,5 Stunden Arbeit keine Pause abgezogen werden. Bei einer Arbeitszeit bis zu 6 Stunden muss eine Pause von mindestens 30 Minuten abgezogen werden. Bei einer Arbeitszeit ab 6 Stunden ist eine Pause von 60 Minuten die Vorgabe. 
Die Arbeitszeit für Minderjährige darf generell nur 8 Stunden pro Tag betragen.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</si>
</sst>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400]h:mm:ss\ AM/PM"/>
    <numFmt numFmtId="165" formatCode="0.0"/>
  </numFmts>
  <fonts count="22" x14ac:knownFonts="1">
    <font>
      <sz val="11"/>
      <color theme="1"/>
      <name val="Calibri"/>
      <scheme val="minor"/>
    </font>
    <font>
      <b/>
      <sz val="14"/>
      <color theme="1"/>
      <name val="Titillium Web"/>
    </font>
    <font>
      <sz val="11"/>
      <name val="Calibri"/>
      <family val="2"/>
    </font>
    <font>
      <sz val="11"/>
      <color theme="1"/>
      <name val="Titillium Web"/>
    </font>
    <font>
      <sz val="11"/>
      <color theme="1"/>
      <name val="Arial"/>
      <family val="2"/>
    </font>
    <font>
      <sz val="10"/>
      <color rgb="FFFF0000"/>
      <name val="Titillium Web"/>
    </font>
    <font>
      <sz val="10"/>
      <color theme="1"/>
      <name val="Titillium Web"/>
    </font>
    <font>
      <b/>
      <sz val="11"/>
      <color theme="1"/>
      <name val="Titillium Web"/>
    </font>
    <font>
      <b/>
      <sz val="10"/>
      <color theme="1"/>
      <name val="Titillium Web"/>
    </font>
    <font>
      <sz val="8"/>
      <color theme="1"/>
      <name val="Titillium Web"/>
    </font>
    <font>
      <b/>
      <sz val="9"/>
      <color theme="1"/>
      <name val="Titillium Web"/>
    </font>
    <font>
      <b/>
      <sz val="11"/>
      <color rgb="FF000000"/>
      <name val="Titillium Web"/>
    </font>
    <font>
      <b/>
      <sz val="10"/>
      <color rgb="FF000000"/>
      <name val="Titillium Web"/>
    </font>
    <font>
      <sz val="10"/>
      <color rgb="FF000000"/>
      <name val="Titillium Web"/>
    </font>
    <font>
      <sz val="11"/>
      <color rgb="FF000000"/>
      <name val="Titillium Web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rgb="FFFF0000"/>
      <name val="Titillium Web"/>
    </font>
    <font>
      <sz val="12"/>
      <color theme="1"/>
      <name val="Titillium Web"/>
    </font>
    <font>
      <sz val="11"/>
      <color theme="0"/>
      <name val="Titillium Web"/>
    </font>
    <font>
      <sz val="11"/>
      <name val="Titillium Web"/>
    </font>
    <font>
      <b/>
      <sz val="9"/>
      <color rgb="FF000000"/>
      <name val="Titillium Web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B8A8CC"/>
        <bgColor rgb="FFB8A8CC"/>
      </patternFill>
    </fill>
    <fill>
      <patternFill patternType="solid">
        <fgColor rgb="FF92CDDC"/>
        <bgColor rgb="FF92CDDC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D3D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6" fillId="0" borderId="25" xfId="0" applyFont="1" applyBorder="1"/>
    <xf numFmtId="14" fontId="6" fillId="0" borderId="25" xfId="0" applyNumberFormat="1" applyFont="1" applyBorder="1"/>
    <xf numFmtId="14" fontId="4" fillId="0" borderId="0" xfId="0" applyNumberFormat="1" applyFont="1"/>
    <xf numFmtId="14" fontId="6" fillId="0" borderId="0" xfId="0" applyNumberFormat="1" applyFont="1"/>
    <xf numFmtId="0" fontId="11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4" fontId="3" fillId="0" borderId="25" xfId="0" applyNumberFormat="1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 vertical="center"/>
    </xf>
    <xf numFmtId="2" fontId="19" fillId="9" borderId="34" xfId="0" applyNumberFormat="1" applyFont="1" applyFill="1" applyBorder="1" applyAlignment="1">
      <alignment vertical="center"/>
    </xf>
    <xf numFmtId="0" fontId="7" fillId="9" borderId="26" xfId="0" applyFont="1" applyFill="1" applyBorder="1" applyAlignment="1">
      <alignment vertical="center"/>
    </xf>
    <xf numFmtId="0" fontId="7" fillId="9" borderId="27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0" fontId="7" fillId="9" borderId="34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12" borderId="21" xfId="0" applyFont="1" applyFill="1" applyBorder="1" applyAlignment="1">
      <alignment vertical="center"/>
    </xf>
    <xf numFmtId="14" fontId="3" fillId="12" borderId="25" xfId="0" applyNumberFormat="1" applyFont="1" applyFill="1" applyBorder="1" applyAlignment="1">
      <alignment horizontal="left" vertical="center"/>
    </xf>
    <xf numFmtId="2" fontId="3" fillId="12" borderId="21" xfId="0" applyNumberFormat="1" applyFont="1" applyFill="1" applyBorder="1" applyAlignment="1">
      <alignment horizontal="center" vertical="center"/>
    </xf>
    <xf numFmtId="2" fontId="3" fillId="12" borderId="20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5" fontId="4" fillId="0" borderId="0" xfId="0" applyNumberFormat="1" applyFont="1"/>
    <xf numFmtId="2" fontId="3" fillId="0" borderId="44" xfId="0" applyNumberFormat="1" applyFont="1" applyBorder="1" applyAlignment="1">
      <alignment horizontal="center" vertical="center"/>
    </xf>
    <xf numFmtId="2" fontId="3" fillId="12" borderId="44" xfId="0" applyNumberFormat="1" applyFont="1" applyFill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12" borderId="37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left" vertical="center"/>
    </xf>
    <xf numFmtId="14" fontId="3" fillId="12" borderId="21" xfId="0" applyNumberFormat="1" applyFont="1" applyFill="1" applyBorder="1" applyAlignment="1">
      <alignment horizontal="left" vertical="center"/>
    </xf>
    <xf numFmtId="0" fontId="3" fillId="12" borderId="37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4" fontId="3" fillId="0" borderId="49" xfId="0" applyNumberFormat="1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12" borderId="19" xfId="0" applyFont="1" applyFill="1" applyBorder="1" applyAlignment="1">
      <alignment vertical="center"/>
    </xf>
    <xf numFmtId="14" fontId="3" fillId="12" borderId="49" xfId="0" applyNumberFormat="1" applyFont="1" applyFill="1" applyBorder="1" applyAlignment="1">
      <alignment horizontal="left" vertical="center"/>
    </xf>
    <xf numFmtId="2" fontId="3" fillId="12" borderId="19" xfId="0" applyNumberFormat="1" applyFont="1" applyFill="1" applyBorder="1" applyAlignment="1">
      <alignment horizontal="center" vertical="center"/>
    </xf>
    <xf numFmtId="2" fontId="3" fillId="12" borderId="17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20" fontId="3" fillId="0" borderId="25" xfId="0" applyNumberFormat="1" applyFont="1" applyBorder="1" applyAlignment="1" applyProtection="1">
      <alignment horizontal="center" vertical="center"/>
      <protection locked="0"/>
    </xf>
    <xf numFmtId="20" fontId="3" fillId="0" borderId="33" xfId="0" applyNumberFormat="1" applyFont="1" applyBorder="1" applyAlignment="1" applyProtection="1">
      <alignment horizontal="center" vertical="center"/>
      <protection locked="0"/>
    </xf>
    <xf numFmtId="0" fontId="3" fillId="12" borderId="32" xfId="0" applyFont="1" applyFill="1" applyBorder="1" applyAlignment="1" applyProtection="1">
      <alignment vertical="center"/>
      <protection locked="0"/>
    </xf>
    <xf numFmtId="20" fontId="3" fillId="12" borderId="25" xfId="0" applyNumberFormat="1" applyFont="1" applyFill="1" applyBorder="1" applyAlignment="1" applyProtection="1">
      <alignment horizontal="center" vertical="center"/>
      <protection locked="0"/>
    </xf>
    <xf numFmtId="20" fontId="3" fillId="12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12" borderId="50" xfId="0" applyFont="1" applyFill="1" applyBorder="1" applyAlignment="1" applyProtection="1">
      <alignment vertical="center"/>
      <protection locked="0"/>
    </xf>
    <xf numFmtId="20" fontId="3" fillId="12" borderId="49" xfId="0" applyNumberFormat="1" applyFont="1" applyFill="1" applyBorder="1" applyAlignment="1" applyProtection="1">
      <alignment horizontal="center" vertical="center"/>
      <protection locked="0"/>
    </xf>
    <xf numFmtId="20" fontId="3" fillId="12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20" fontId="3" fillId="0" borderId="49" xfId="0" applyNumberFormat="1" applyFont="1" applyBorder="1" applyAlignment="1" applyProtection="1">
      <alignment horizontal="center" vertical="center"/>
      <protection locked="0"/>
    </xf>
    <xf numFmtId="20" fontId="3" fillId="0" borderId="51" xfId="0" applyNumberFormat="1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left" vertical="center" wrapText="1"/>
    </xf>
    <xf numFmtId="0" fontId="15" fillId="0" borderId="16" xfId="0" applyFont="1" applyBorder="1"/>
    <xf numFmtId="0" fontId="15" fillId="0" borderId="4" xfId="0" applyFont="1" applyBorder="1"/>
    <xf numFmtId="0" fontId="15" fillId="0" borderId="3" xfId="0" applyFont="1" applyBorder="1"/>
    <xf numFmtId="0" fontId="0" fillId="0" borderId="0" xfId="0"/>
    <xf numFmtId="0" fontId="15" fillId="0" borderId="5" xfId="0" applyFont="1" applyBorder="1"/>
    <xf numFmtId="0" fontId="6" fillId="0" borderId="3" xfId="0" applyFont="1" applyBorder="1" applyAlignment="1">
      <alignment horizontal="left" wrapText="1"/>
    </xf>
    <xf numFmtId="0" fontId="15" fillId="0" borderId="6" xfId="0" applyFont="1" applyBorder="1"/>
    <xf numFmtId="0" fontId="15" fillId="0" borderId="7" xfId="0" applyFont="1" applyBorder="1"/>
    <xf numFmtId="0" fontId="15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/>
    </xf>
    <xf numFmtId="0" fontId="2" fillId="0" borderId="8" xfId="0" applyFont="1" applyBorder="1"/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7" fillId="11" borderId="37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11" fillId="10" borderId="40" xfId="0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0" fontId="7" fillId="7" borderId="1" xfId="0" applyFont="1" applyFill="1" applyBorder="1" applyAlignment="1">
      <alignment horizontal="left" vertical="center"/>
    </xf>
    <xf numFmtId="0" fontId="8" fillId="11" borderId="17" xfId="0" applyFont="1" applyFill="1" applyBorder="1" applyAlignment="1">
      <alignment horizontal="center" vertical="center" wrapText="1"/>
    </xf>
    <xf numFmtId="0" fontId="2" fillId="11" borderId="18" xfId="0" applyFont="1" applyFill="1" applyBorder="1"/>
    <xf numFmtId="0" fontId="2" fillId="11" borderId="19" xfId="0" applyFont="1" applyFill="1" applyBorder="1"/>
    <xf numFmtId="0" fontId="2" fillId="11" borderId="22" xfId="0" applyFont="1" applyFill="1" applyBorder="1"/>
    <xf numFmtId="0" fontId="2" fillId="11" borderId="23" xfId="0" applyFont="1" applyFill="1" applyBorder="1"/>
    <xf numFmtId="0" fontId="2" fillId="11" borderId="24" xfId="0" applyFont="1" applyFill="1" applyBorder="1"/>
    <xf numFmtId="0" fontId="3" fillId="0" borderId="0" xfId="0" applyFont="1"/>
    <xf numFmtId="2" fontId="7" fillId="0" borderId="1" xfId="0" applyNumberFormat="1" applyFont="1" applyBorder="1" applyAlignment="1">
      <alignment horizontal="center" vertical="center"/>
    </xf>
    <xf numFmtId="0" fontId="20" fillId="0" borderId="2" xfId="0" applyFont="1" applyBorder="1"/>
    <xf numFmtId="0" fontId="8" fillId="12" borderId="20" xfId="0" applyFont="1" applyFill="1" applyBorder="1" applyAlignment="1">
      <alignment horizontal="center" vertical="center"/>
    </xf>
    <xf numFmtId="0" fontId="2" fillId="12" borderId="21" xfId="0" applyFont="1" applyFill="1" applyBorder="1"/>
    <xf numFmtId="0" fontId="8" fillId="12" borderId="20" xfId="0" applyFont="1" applyFill="1" applyBorder="1" applyAlignment="1">
      <alignment horizontal="center"/>
    </xf>
  </cellXfs>
  <cellStyles count="1">
    <cellStyle name="Standard" xfId="0" builtinId="0"/>
  </cellStyles>
  <dxfs count="406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8A8CC"/>
          <bgColor rgb="FFB8A8C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DE9D9"/>
          <bgColor rgb="FFFDE9D9"/>
        </patternFill>
      </fill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ont>
        <strike val="0"/>
        <outline val="0"/>
        <shadow val="0"/>
        <u val="none"/>
        <vertAlign val="baseline"/>
        <name val="Titillium Web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2">
    <tableStyle name="Juli -style" pivot="0" count="3" xr9:uid="{00000000-0011-0000-FFFF-FFFF00000000}">
      <tableStyleElement type="headerRow" dxfId="405"/>
      <tableStyleElement type="firstRowStripe" dxfId="404"/>
      <tableStyleElement type="secondRowStripe" dxfId="403"/>
    </tableStyle>
    <tableStyle name="August-style" pivot="0" count="3" xr9:uid="{00000000-0011-0000-FFFF-FFFF01000000}">
      <tableStyleElement type="headerRow" dxfId="402"/>
      <tableStyleElement type="firstRowStripe" dxfId="401"/>
      <tableStyleElement type="secondRowStripe" dxfId="400"/>
    </tableStyle>
    <tableStyle name="September-style" pivot="0" count="3" xr9:uid="{00000000-0011-0000-FFFF-FFFF02000000}">
      <tableStyleElement type="headerRow" dxfId="399"/>
      <tableStyleElement type="firstRowStripe" dxfId="398"/>
      <tableStyleElement type="secondRowStripe" dxfId="397"/>
    </tableStyle>
    <tableStyle name="Oktober-style" pivot="0" count="3" xr9:uid="{00000000-0011-0000-FFFF-FFFF03000000}">
      <tableStyleElement type="headerRow" dxfId="396"/>
      <tableStyleElement type="firstRowStripe" dxfId="395"/>
      <tableStyleElement type="secondRowStripe" dxfId="394"/>
    </tableStyle>
    <tableStyle name="November-style" pivot="0" count="3" xr9:uid="{00000000-0011-0000-FFFF-FFFF04000000}">
      <tableStyleElement type="headerRow" dxfId="393"/>
      <tableStyleElement type="firstRowStripe" dxfId="392"/>
      <tableStyleElement type="secondRowStripe" dxfId="391"/>
    </tableStyle>
    <tableStyle name="Dezember-style" pivot="0" count="3" xr9:uid="{00000000-0011-0000-FFFF-FFFF05000000}">
      <tableStyleElement type="headerRow" dxfId="390"/>
      <tableStyleElement type="firstRowStripe" dxfId="389"/>
      <tableStyleElement type="secondRowStripe" dxfId="388"/>
    </tableStyle>
    <tableStyle name="Februar-style" pivot="0" count="3" xr9:uid="{00000000-0011-0000-FFFF-FFFF06000000}">
      <tableStyleElement type="headerRow" dxfId="387"/>
      <tableStyleElement type="firstRowStripe" dxfId="386"/>
      <tableStyleElement type="secondRowStripe" dxfId="385"/>
    </tableStyle>
    <tableStyle name="Januar-style" pivot="0" count="3" xr9:uid="{00000000-0011-0000-FFFF-FFFF07000000}">
      <tableStyleElement type="headerRow" dxfId="384"/>
      <tableStyleElement type="firstRowStripe" dxfId="383"/>
      <tableStyleElement type="secondRowStripe" dxfId="382"/>
    </tableStyle>
    <tableStyle name="April-style" pivot="0" count="3" xr9:uid="{00000000-0011-0000-FFFF-FFFF08000000}">
      <tableStyleElement type="headerRow" dxfId="381"/>
      <tableStyleElement type="firstRowStripe" dxfId="380"/>
      <tableStyleElement type="secondRowStripe" dxfId="379"/>
    </tableStyle>
    <tableStyle name="März-style" pivot="0" count="3" xr9:uid="{00000000-0011-0000-FFFF-FFFF09000000}">
      <tableStyleElement type="headerRow" dxfId="378"/>
      <tableStyleElement type="firstRowStripe" dxfId="377"/>
      <tableStyleElement type="secondRowStripe" dxfId="376"/>
    </tableStyle>
    <tableStyle name="Mai-style" pivot="0" count="3" xr9:uid="{00000000-0011-0000-FFFF-FFFF0A000000}">
      <tableStyleElement type="headerRow" dxfId="375"/>
      <tableStyleElement type="firstRowStripe" dxfId="374"/>
      <tableStyleElement type="secondRowStripe" dxfId="373"/>
    </tableStyle>
    <tableStyle name="Juni-style" pivot="0" count="3" xr9:uid="{00000000-0011-0000-FFFF-FFFF0B000000}">
      <tableStyleElement type="headerRow" dxfId="372"/>
      <tableStyleElement type="firstRowStripe" dxfId="371"/>
      <tableStyleElement type="secondRowStripe" dxfId="370"/>
    </tableStyle>
    <tableStyle name="Juli-style" pivot="0" count="3" xr9:uid="{00000000-0011-0000-FFFF-FFFF0C000000}">
      <tableStyleElement type="headerRow" dxfId="369"/>
      <tableStyleElement type="firstRowStripe" dxfId="368"/>
      <tableStyleElement type="secondRowStripe" dxfId="367"/>
    </tableStyle>
    <tableStyle name="August -style" pivot="0" count="3" xr9:uid="{00000000-0011-0000-FFFF-FFFF0D000000}">
      <tableStyleElement type="headerRow" dxfId="366"/>
      <tableStyleElement type="firstRowStripe" dxfId="365"/>
      <tableStyleElement type="secondRowStripe" dxfId="364"/>
    </tableStyle>
    <tableStyle name="September -style" pivot="0" count="3" xr9:uid="{00000000-0011-0000-FFFF-FFFF0E000000}">
      <tableStyleElement type="headerRow" dxfId="363"/>
      <tableStyleElement type="firstRowStripe" dxfId="362"/>
      <tableStyleElement type="secondRowStripe" dxfId="361"/>
    </tableStyle>
    <tableStyle name="Oktober -style" pivot="0" count="3" xr9:uid="{00000000-0011-0000-FFFF-FFFF0F000000}">
      <tableStyleElement type="headerRow" dxfId="360"/>
      <tableStyleElement type="firstRowStripe" dxfId="359"/>
      <tableStyleElement type="secondRowStripe" dxfId="358"/>
    </tableStyle>
    <tableStyle name="November -style" pivot="0" count="3" xr9:uid="{00000000-0011-0000-FFFF-FFFF10000000}">
      <tableStyleElement type="headerRow" dxfId="357"/>
      <tableStyleElement type="firstRowStripe" dxfId="356"/>
      <tableStyleElement type="secondRowStripe" dxfId="355"/>
    </tableStyle>
    <tableStyle name="Dezember -style" pivot="0" count="3" xr9:uid="{00000000-0011-0000-FFFF-FFFF11000000}">
      <tableStyleElement type="headerRow" dxfId="354"/>
      <tableStyleElement type="firstRowStripe" dxfId="353"/>
      <tableStyleElement type="secondRowStripe" dxfId="352"/>
    </tableStyle>
    <tableStyle name="Feiertage-style" pivot="0" count="3" xr9:uid="{00000000-0011-0000-FFFF-FFFF12000000}">
      <tableStyleElement type="headerRow" dxfId="351"/>
      <tableStyleElement type="firstRowStripe" dxfId="350"/>
      <tableStyleElement type="secondRowStripe" dxfId="349"/>
    </tableStyle>
    <tableStyle name="Feiertage-style 2" pivot="0" count="3" xr9:uid="{00000000-0011-0000-FFFF-FFFF13000000}">
      <tableStyleElement type="headerRow" dxfId="348"/>
      <tableStyleElement type="firstRowStripe" dxfId="347"/>
      <tableStyleElement type="secondRowStripe" dxfId="346"/>
    </tableStyle>
    <tableStyle name="Tabellenformat 1" pivot="0" count="0" xr9:uid="{B3253082-2635-44ED-9D85-5CD264F1AE25}"/>
    <tableStyle name="Tabellenformat 2" pivot="0" count="0" xr9:uid="{62E2A2E9-E4C5-4A79-9310-B3FFCD7F741D}"/>
  </tableStyles>
  <colors>
    <mruColors>
      <color rgb="FFFDD3D9"/>
      <color rgb="FFFCA7B3"/>
      <color rgb="FFF72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0</xdr:row>
      <xdr:rowOff>180975</xdr:rowOff>
    </xdr:from>
    <xdr:ext cx="971550" cy="1076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H36" headerRowDxfId="345" dataDxfId="344" totalsRowDxfId="343">
  <tableColumns count="8">
    <tableColumn id="1" xr3:uid="{00000000-0010-0000-0000-000001000000}" name=" " dataDxfId="342"/>
    <tableColumn id="2" xr3:uid="{00000000-0010-0000-0000-000002000000}" name="  " dataDxfId="341"/>
    <tableColumn id="3" xr3:uid="{00000000-0010-0000-0000-000003000000}" name="Status" dataDxfId="340"/>
    <tableColumn id="4" xr3:uid="{00000000-0010-0000-0000-000004000000}" name="Kommen" dataDxfId="339"/>
    <tableColumn id="5" xr3:uid="{00000000-0010-0000-0000-000005000000}" name="Gehen" dataDxfId="338"/>
    <tableColumn id="6" xr3:uid="{00000000-0010-0000-0000-000006000000}" name="Pause" dataDxfId="337"/>
    <tableColumn id="7" xr3:uid="{00000000-0010-0000-0000-000007000000}" name="Soll" dataDxfId="336">
      <calculatedColumnFormula>IF(AND(C6="",D6=""),"0,00",(Deckblatt!$F$8))</calculatedColumnFormula>
    </tableColumn>
    <tableColumn id="8" xr3:uid="{00000000-0010-0000-0000-000008000000}" name="Summe" dataDxfId="335"/>
  </tableColumns>
  <tableStyleInfo name="Tabellenformat 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:H36" headerRowDxfId="334" dataDxfId="333" totalsRowDxfId="332">
  <tableColumns count="8">
    <tableColumn id="1" xr3:uid="{00000000-0010-0000-0100-000001000000}" name=" " dataDxfId="331"/>
    <tableColumn id="2" xr3:uid="{00000000-0010-0000-0100-000002000000}" name="  " dataDxfId="330"/>
    <tableColumn id="3" xr3:uid="{00000000-0010-0000-0100-000003000000}" name="Status" dataDxfId="329"/>
    <tableColumn id="4" xr3:uid="{00000000-0010-0000-0100-000004000000}" name="Kommen" dataDxfId="328"/>
    <tableColumn id="5" xr3:uid="{00000000-0010-0000-0100-000005000000}" name="Gehen" dataDxfId="327"/>
    <tableColumn id="6" xr3:uid="{00000000-0010-0000-0100-000006000000}" name="Pause" dataDxfId="326"/>
    <tableColumn id="7" xr3:uid="{00000000-0010-0000-0100-000007000000}" name="Soll" dataDxfId="325">
      <calculatedColumnFormula>IF(AND(C6="",D6=""),"0,00",(Deckblatt!$F$8))</calculatedColumnFormula>
    </tableColumn>
    <tableColumn id="8" xr3:uid="{00000000-0010-0000-0100-000008000000}" name="Summe" dataDxfId="324"/>
  </tableColumns>
  <tableStyleInfo name="Tabellenformat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5:H35" headerRowDxfId="323" dataDxfId="322" totalsRowDxfId="321">
  <tableColumns count="8">
    <tableColumn id="1" xr3:uid="{00000000-0010-0000-0200-000001000000}" name=" " dataDxfId="320"/>
    <tableColumn id="2" xr3:uid="{00000000-0010-0000-0200-000002000000}" name="  " dataDxfId="319"/>
    <tableColumn id="3" xr3:uid="{00000000-0010-0000-0200-000003000000}" name="Status" dataDxfId="318"/>
    <tableColumn id="4" xr3:uid="{00000000-0010-0000-0200-000004000000}" name="Kommen" dataDxfId="317"/>
    <tableColumn id="5" xr3:uid="{00000000-0010-0000-0200-000005000000}" name="Gehen" dataDxfId="316"/>
    <tableColumn id="6" xr3:uid="{00000000-0010-0000-0200-000006000000}" name="Pause" dataDxfId="315"/>
    <tableColumn id="7" xr3:uid="{00000000-0010-0000-0200-000007000000}" name="Soll" dataDxfId="314">
      <calculatedColumnFormula>IF(AND(C6="",D6=""),"0,00",(Deckblatt!$F$8))</calculatedColumnFormula>
    </tableColumn>
    <tableColumn id="8" xr3:uid="{00000000-0010-0000-0200-000008000000}" name="Summe" dataDxfId="313"/>
  </tableColumns>
  <tableStyleInfo name="Tabellenformat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5:H36" headerRowDxfId="312" dataDxfId="311" totalsRowDxfId="310">
  <tableColumns count="8">
    <tableColumn id="1" xr3:uid="{00000000-0010-0000-0300-000001000000}" name=" " dataDxfId="309"/>
    <tableColumn id="2" xr3:uid="{00000000-0010-0000-0300-000002000000}" name="  " dataDxfId="308"/>
    <tableColumn id="3" xr3:uid="{00000000-0010-0000-0300-000003000000}" name="Status" dataDxfId="307"/>
    <tableColumn id="4" xr3:uid="{00000000-0010-0000-0300-000004000000}" name="Kommen" dataDxfId="306"/>
    <tableColumn id="5" xr3:uid="{00000000-0010-0000-0300-000005000000}" name="Gehen" dataDxfId="305"/>
    <tableColumn id="6" xr3:uid="{00000000-0010-0000-0300-000006000000}" name="Pause" dataDxfId="304"/>
    <tableColumn id="7" xr3:uid="{00000000-0010-0000-0300-000007000000}" name="Soll" dataDxfId="303">
      <calculatedColumnFormula>IF(AND(C6="",D6=""),"0,00",(Deckblatt!$F$8))</calculatedColumnFormula>
    </tableColumn>
    <tableColumn id="8" xr3:uid="{00000000-0010-0000-0300-000008000000}" name="Summe" dataDxfId="302"/>
  </tableColumns>
  <tableStyleInfo name="Tabellenformat 1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5:H35" headerRowDxfId="301" dataDxfId="300" totalsRowDxfId="298" tableBorderDxfId="299">
  <tableColumns count="8">
    <tableColumn id="1" xr3:uid="{00000000-0010-0000-0400-000001000000}" name=" " dataDxfId="297"/>
    <tableColumn id="2" xr3:uid="{00000000-0010-0000-0400-000002000000}" name="  " dataDxfId="296"/>
    <tableColumn id="3" xr3:uid="{00000000-0010-0000-0400-000003000000}" name="Status" dataDxfId="295"/>
    <tableColumn id="4" xr3:uid="{00000000-0010-0000-0400-000004000000}" name="Kommen" dataDxfId="294"/>
    <tableColumn id="5" xr3:uid="{00000000-0010-0000-0400-000005000000}" name="Gehen" dataDxfId="293"/>
    <tableColumn id="6" xr3:uid="{00000000-0010-0000-0400-000006000000}" name="Pause" dataDxfId="292"/>
    <tableColumn id="7" xr3:uid="{00000000-0010-0000-0400-000007000000}" name="Soll" dataDxfId="291">
      <calculatedColumnFormula>IF(AND(C6="",D6=""),"0,00",(Deckblatt!$F$8))</calculatedColumnFormula>
    </tableColumn>
    <tableColumn id="8" xr3:uid="{00000000-0010-0000-0400-000008000000}" name="Summe" dataDxfId="290"/>
  </tableColumns>
  <tableStyleInfo name="Tabellenformat 1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5:H36" headerRowDxfId="289" dataDxfId="288" totalsRowDxfId="286" tableBorderDxfId="287">
  <tableColumns count="8">
    <tableColumn id="1" xr3:uid="{00000000-0010-0000-0500-000001000000}" name=" " dataDxfId="285"/>
    <tableColumn id="2" xr3:uid="{00000000-0010-0000-0500-000002000000}" name="  " dataDxfId="284"/>
    <tableColumn id="3" xr3:uid="{00000000-0010-0000-0500-000003000000}" name="Status" dataDxfId="283"/>
    <tableColumn id="4" xr3:uid="{00000000-0010-0000-0500-000004000000}" name="Kommen" dataDxfId="282"/>
    <tableColumn id="5" xr3:uid="{00000000-0010-0000-0500-000005000000}" name="Gehen" dataDxfId="281"/>
    <tableColumn id="6" xr3:uid="{00000000-0010-0000-0500-000006000000}" name="Pause" dataDxfId="280"/>
    <tableColumn id="7" xr3:uid="{00000000-0010-0000-0500-000007000000}" name="Soll" dataDxfId="279">
      <calculatedColumnFormula>IF(AND(C6="",D6=""),"0,00",(Deckblatt!$F$8))</calculatedColumnFormula>
    </tableColumn>
    <tableColumn id="8" xr3:uid="{00000000-0010-0000-0500-000008000000}" name="Summe" dataDxfId="278"/>
  </tableColumns>
  <tableStyleInfo name="Tabellenformat 1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5:H36" headerRowDxfId="277" dataDxfId="276" totalsRowDxfId="274" tableBorderDxfId="275">
  <tableColumns count="8">
    <tableColumn id="1" xr3:uid="{00000000-0010-0000-0700-000001000000}" name=" " dataDxfId="273"/>
    <tableColumn id="2" xr3:uid="{00000000-0010-0000-0700-000002000000}" name="  " dataDxfId="272"/>
    <tableColumn id="3" xr3:uid="{00000000-0010-0000-0700-000003000000}" name="Status" dataDxfId="271"/>
    <tableColumn id="4" xr3:uid="{00000000-0010-0000-0700-000004000000}" name="Kommen" dataDxfId="270"/>
    <tableColumn id="5" xr3:uid="{00000000-0010-0000-0700-000005000000}" name="Gehen" dataDxfId="269"/>
    <tableColumn id="6" xr3:uid="{00000000-0010-0000-0700-000006000000}" name="Pause" dataDxfId="268"/>
    <tableColumn id="7" xr3:uid="{00000000-0010-0000-0700-000007000000}" name="Soll" dataDxfId="267">
      <calculatedColumnFormula>IF(AND(C6="",D6=""),"0,00",(Deckblatt!$F$8))</calculatedColumnFormula>
    </tableColumn>
    <tableColumn id="8" xr3:uid="{00000000-0010-0000-0700-000008000000}" name="Summe" dataDxfId="266"/>
  </tableColumns>
  <tableStyleInfo name="Tabellenformat 1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5:H34" headerRowDxfId="265" dataDxfId="264" totalsRowDxfId="262" tableBorderDxfId="263">
  <tableColumns count="8">
    <tableColumn id="1" xr3:uid="{00000000-0010-0000-0600-000001000000}" name=" " dataDxfId="261"/>
    <tableColumn id="2" xr3:uid="{00000000-0010-0000-0600-000002000000}" name="  " dataDxfId="260"/>
    <tableColumn id="3" xr3:uid="{00000000-0010-0000-0600-000003000000}" name="Status" dataDxfId="259"/>
    <tableColumn id="4" xr3:uid="{00000000-0010-0000-0600-000004000000}" name="Kommen" dataDxfId="258"/>
    <tableColumn id="5" xr3:uid="{00000000-0010-0000-0600-000005000000}" name="Gehen" dataDxfId="257"/>
    <tableColumn id="6" xr3:uid="{00000000-0010-0000-0600-000006000000}" name="Pause" dataDxfId="256"/>
    <tableColumn id="7" xr3:uid="{00000000-0010-0000-0600-000007000000}" name="Soll" dataDxfId="255">
      <calculatedColumnFormula>IF(AND(C6="",D6=""),"0,00",(Deckblatt!$F$8))</calculatedColumnFormula>
    </tableColumn>
    <tableColumn id="8" xr3:uid="{00000000-0010-0000-0600-000008000000}" name="Summe" dataDxfId="254"/>
  </tableColumns>
  <tableStyleInfo name="Tabellenformat 1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5:H36" headerRowDxfId="253" dataDxfId="252" totalsRowDxfId="250" tableBorderDxfId="251">
  <tableColumns count="8">
    <tableColumn id="1" xr3:uid="{00000000-0010-0000-0900-000001000000}" name=" " dataDxfId="249"/>
    <tableColumn id="2" xr3:uid="{00000000-0010-0000-0900-000002000000}" name="  " dataDxfId="248"/>
    <tableColumn id="3" xr3:uid="{00000000-0010-0000-0900-000003000000}" name="Status" dataDxfId="247"/>
    <tableColumn id="4" xr3:uid="{00000000-0010-0000-0900-000004000000}" name="Kommen" dataDxfId="246"/>
    <tableColumn id="5" xr3:uid="{00000000-0010-0000-0900-000005000000}" name="Gehen" dataDxfId="245"/>
    <tableColumn id="6" xr3:uid="{00000000-0010-0000-0900-000006000000}" name="Pause" dataDxfId="244"/>
    <tableColumn id="7" xr3:uid="{00000000-0010-0000-0900-000007000000}" name="Soll" dataDxfId="243">
      <calculatedColumnFormula>IF(AND(C6="",D6=""),"0,00",(Deckblatt!$F$8))</calculatedColumnFormula>
    </tableColumn>
    <tableColumn id="8" xr3:uid="{00000000-0010-0000-0900-000008000000}" name="Summe" dataDxfId="242"/>
  </tableColumns>
  <tableStyleInfo name="Tabellenformat 1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5:H35" headerRowDxfId="241" dataDxfId="240" totalsRowDxfId="238" tableBorderDxfId="239">
  <tableColumns count="8">
    <tableColumn id="1" xr3:uid="{00000000-0010-0000-0800-000001000000}" name=" " dataDxfId="237"/>
    <tableColumn id="2" xr3:uid="{00000000-0010-0000-0800-000002000000}" name="  " dataDxfId="236"/>
    <tableColumn id="3" xr3:uid="{00000000-0010-0000-0800-000003000000}" name="Status" dataDxfId="235"/>
    <tableColumn id="4" xr3:uid="{00000000-0010-0000-0800-000004000000}" name="Kommen" dataDxfId="234"/>
    <tableColumn id="5" xr3:uid="{00000000-0010-0000-0800-000005000000}" name="Gehen" dataDxfId="233"/>
    <tableColumn id="6" xr3:uid="{00000000-0010-0000-0800-000006000000}" name="Pause" dataDxfId="232"/>
    <tableColumn id="7" xr3:uid="{00000000-0010-0000-0800-000007000000}" name="Soll" dataDxfId="231">
      <calculatedColumnFormula>IF(AND(C6="",D6=""),"0,00",(Deckblatt!$F$8))</calculatedColumnFormula>
    </tableColumn>
    <tableColumn id="8" xr3:uid="{00000000-0010-0000-0800-000008000000}" name="Summe" dataDxfId="230"/>
  </tableColumns>
  <tableStyleInfo name="Tabellenformat 1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5:H36" headerRowDxfId="229" dataDxfId="228" totalsRowDxfId="226" tableBorderDxfId="227">
  <tableColumns count="8">
    <tableColumn id="1" xr3:uid="{00000000-0010-0000-0A00-000001000000}" name=" " dataDxfId="225"/>
    <tableColumn id="2" xr3:uid="{00000000-0010-0000-0A00-000002000000}" name="  " dataDxfId="224"/>
    <tableColumn id="3" xr3:uid="{00000000-0010-0000-0A00-000003000000}" name="Status" dataDxfId="223"/>
    <tableColumn id="4" xr3:uid="{00000000-0010-0000-0A00-000004000000}" name="Kommen" dataDxfId="222"/>
    <tableColumn id="5" xr3:uid="{00000000-0010-0000-0A00-000005000000}" name="Gehen" dataDxfId="221"/>
    <tableColumn id="6" xr3:uid="{00000000-0010-0000-0A00-000006000000}" name="Pause" dataDxfId="220"/>
    <tableColumn id="7" xr3:uid="{00000000-0010-0000-0A00-000007000000}" name="Soll" dataDxfId="219">
      <calculatedColumnFormula>IF(AND(C6="",D6=""),"0,00",(Deckblatt!$F$8))</calculatedColumnFormula>
    </tableColumn>
    <tableColumn id="8" xr3:uid="{00000000-0010-0000-0A00-000008000000}" name="Summe" dataDxfId="218"/>
  </tableColumns>
  <tableStyleInfo name="Tabellenformat 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5:H35" headerRowDxfId="217" dataDxfId="216" totalsRowDxfId="214" tableBorderDxfId="215">
  <tableColumns count="8">
    <tableColumn id="1" xr3:uid="{00000000-0010-0000-0B00-000001000000}" name=" " dataDxfId="213"/>
    <tableColumn id="2" xr3:uid="{00000000-0010-0000-0B00-000002000000}" name="  " dataDxfId="212"/>
    <tableColumn id="3" xr3:uid="{00000000-0010-0000-0B00-000003000000}" name="Status" dataDxfId="211"/>
    <tableColumn id="4" xr3:uid="{00000000-0010-0000-0B00-000004000000}" name="Kommen" dataDxfId="210"/>
    <tableColumn id="5" xr3:uid="{00000000-0010-0000-0B00-000005000000}" name="Gehen" dataDxfId="209"/>
    <tableColumn id="6" xr3:uid="{00000000-0010-0000-0B00-000006000000}" name="Pause" dataDxfId="208"/>
    <tableColumn id="7" xr3:uid="{00000000-0010-0000-0B00-000007000000}" name="Soll" dataDxfId="207">
      <calculatedColumnFormula>IF(AND(C6="",D6=""),"0,00",(Deckblatt!$F$8))</calculatedColumnFormula>
    </tableColumn>
    <tableColumn id="8" xr3:uid="{00000000-0010-0000-0B00-000008000000}" name="Summe" dataDxfId="206"/>
  </tableColumns>
  <tableStyleInfo name="Tabellenformat 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5:H36" headerRowDxfId="205" dataDxfId="204" totalsRowDxfId="202" tableBorderDxfId="203">
  <tableColumns count="8">
    <tableColumn id="1" xr3:uid="{00000000-0010-0000-0C00-000001000000}" name=" " dataDxfId="201"/>
    <tableColumn id="2" xr3:uid="{00000000-0010-0000-0C00-000002000000}" name="  " dataDxfId="200"/>
    <tableColumn id="3" xr3:uid="{00000000-0010-0000-0C00-000003000000}" name="Status" dataDxfId="199"/>
    <tableColumn id="4" xr3:uid="{00000000-0010-0000-0C00-000004000000}" name="Kommen" dataDxfId="198"/>
    <tableColumn id="5" xr3:uid="{00000000-0010-0000-0C00-000005000000}" name="Gehen" dataDxfId="197"/>
    <tableColumn id="6" xr3:uid="{00000000-0010-0000-0C00-000006000000}" name="Pause" dataDxfId="196"/>
    <tableColumn id="7" xr3:uid="{00000000-0010-0000-0C00-000007000000}" name="Soll" dataDxfId="195">
      <calculatedColumnFormula>IF(AND(C6="",D6=""),"0,00",(Deckblatt!$F$8))</calculatedColumnFormula>
    </tableColumn>
    <tableColumn id="8" xr3:uid="{00000000-0010-0000-0C00-000008000000}" name="Summe" dataDxfId="194"/>
  </tableColumns>
  <tableStyleInfo name="Tabellenformat 1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5:H36" headerRowDxfId="193" dataDxfId="192" totalsRowDxfId="190" tableBorderDxfId="191">
  <tableColumns count="8">
    <tableColumn id="1" xr3:uid="{00000000-0010-0000-0D00-000001000000}" name=" " dataDxfId="189"/>
    <tableColumn id="2" xr3:uid="{00000000-0010-0000-0D00-000002000000}" name="  " dataDxfId="188"/>
    <tableColumn id="3" xr3:uid="{00000000-0010-0000-0D00-000003000000}" name="Status" dataDxfId="187"/>
    <tableColumn id="4" xr3:uid="{00000000-0010-0000-0D00-000004000000}" name="Kommen" dataDxfId="186"/>
    <tableColumn id="5" xr3:uid="{00000000-0010-0000-0D00-000005000000}" name="Gehen" dataDxfId="185"/>
    <tableColumn id="6" xr3:uid="{00000000-0010-0000-0D00-000006000000}" name="Pause" dataDxfId="184"/>
    <tableColumn id="7" xr3:uid="{00000000-0010-0000-0D00-000007000000}" name="Soll" dataDxfId="183">
      <calculatedColumnFormula>IF(AND(C6="",D6=""),"0,00",(Deckblatt!$F$8))</calculatedColumnFormula>
    </tableColumn>
    <tableColumn id="8" xr3:uid="{00000000-0010-0000-0D00-000008000000}" name="Summe" dataDxfId="182"/>
  </tableColumns>
  <tableStyleInfo name="Tabellenformat 1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5:H35" headerRowDxfId="181" dataDxfId="180" totalsRowDxfId="178" tableBorderDxfId="179">
  <tableColumns count="8">
    <tableColumn id="1" xr3:uid="{00000000-0010-0000-0E00-000001000000}" name=" " dataDxfId="177"/>
    <tableColumn id="2" xr3:uid="{00000000-0010-0000-0E00-000002000000}" name="  " dataDxfId="176"/>
    <tableColumn id="3" xr3:uid="{00000000-0010-0000-0E00-000003000000}" name="Status" dataDxfId="175"/>
    <tableColumn id="4" xr3:uid="{00000000-0010-0000-0E00-000004000000}" name="Kommen" dataDxfId="174"/>
    <tableColumn id="5" xr3:uid="{00000000-0010-0000-0E00-000005000000}" name="Gehen" dataDxfId="173"/>
    <tableColumn id="6" xr3:uid="{00000000-0010-0000-0E00-000006000000}" name="Pause" dataDxfId="172"/>
    <tableColumn id="7" xr3:uid="{00000000-0010-0000-0E00-000007000000}" name="Soll" dataDxfId="171">
      <calculatedColumnFormula>IF(AND(C6="",D6=""),"0,00",(Deckblatt!$F$8))</calculatedColumnFormula>
    </tableColumn>
    <tableColumn id="8" xr3:uid="{00000000-0010-0000-0E00-000008000000}" name="Summe" dataDxfId="170"/>
  </tableColumns>
  <tableStyleInfo name="Tabellenformat 1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5:H36" headerRowDxfId="169" dataDxfId="168" totalsRowDxfId="166" tableBorderDxfId="167">
  <tableColumns count="8">
    <tableColumn id="1" xr3:uid="{00000000-0010-0000-0F00-000001000000}" name=" " dataDxfId="165"/>
    <tableColumn id="2" xr3:uid="{00000000-0010-0000-0F00-000002000000}" name="  " dataDxfId="164"/>
    <tableColumn id="3" xr3:uid="{00000000-0010-0000-0F00-000003000000}" name="Status" dataDxfId="163"/>
    <tableColumn id="4" xr3:uid="{00000000-0010-0000-0F00-000004000000}" name="Kommen" dataDxfId="162"/>
    <tableColumn id="5" xr3:uid="{00000000-0010-0000-0F00-000005000000}" name="Gehen" dataDxfId="161"/>
    <tableColumn id="6" xr3:uid="{00000000-0010-0000-0F00-000006000000}" name="Pause" dataDxfId="160"/>
    <tableColumn id="7" xr3:uid="{00000000-0010-0000-0F00-000007000000}" name="Soll" dataDxfId="159">
      <calculatedColumnFormula>IF(AND(C6="",D6=""),"0,00",(Deckblatt!$F$8))</calculatedColumnFormula>
    </tableColumn>
    <tableColumn id="8" xr3:uid="{00000000-0010-0000-0F00-000008000000}" name="Summe" dataDxfId="158"/>
  </tableColumns>
  <tableStyleInfo name="Tabellenformat 1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5:H35" headerRowDxfId="157" dataDxfId="156" totalsRowDxfId="154" tableBorderDxfId="155">
  <tableColumns count="8">
    <tableColumn id="1" xr3:uid="{00000000-0010-0000-1000-000001000000}" name=" " dataDxfId="153"/>
    <tableColumn id="2" xr3:uid="{00000000-0010-0000-1000-000002000000}" name="  " dataDxfId="152"/>
    <tableColumn id="3" xr3:uid="{00000000-0010-0000-1000-000003000000}" name="Status" dataDxfId="151"/>
    <tableColumn id="4" xr3:uid="{00000000-0010-0000-1000-000004000000}" name="Kommen" dataDxfId="150"/>
    <tableColumn id="5" xr3:uid="{00000000-0010-0000-1000-000005000000}" name="Gehen" dataDxfId="149"/>
    <tableColumn id="6" xr3:uid="{00000000-0010-0000-1000-000006000000}" name="Pause" dataDxfId="148"/>
    <tableColumn id="7" xr3:uid="{00000000-0010-0000-1000-000007000000}" name="Soll" dataDxfId="147">
      <calculatedColumnFormula>IF(AND(C6="",D6=""),"0,00",(Deckblatt!$F$8))</calculatedColumnFormula>
    </tableColumn>
    <tableColumn id="8" xr3:uid="{00000000-0010-0000-1000-000008000000}" name="Summe" dataDxfId="146"/>
  </tableColumns>
  <tableStyleInfo name="Tabellenformat 1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5:H36" headerRowDxfId="145" dataDxfId="144" totalsRowDxfId="142" tableBorderDxfId="143">
  <tableColumns count="8">
    <tableColumn id="1" xr3:uid="{00000000-0010-0000-1100-000001000000}" name=" " dataDxfId="141"/>
    <tableColumn id="2" xr3:uid="{00000000-0010-0000-1100-000002000000}" name="  " dataDxfId="140"/>
    <tableColumn id="3" xr3:uid="{00000000-0010-0000-1100-000003000000}" name="Status" dataDxfId="139"/>
    <tableColumn id="4" xr3:uid="{00000000-0010-0000-1100-000004000000}" name="Kommen" dataDxfId="138"/>
    <tableColumn id="5" xr3:uid="{00000000-0010-0000-1100-000005000000}" name="Gehen" dataDxfId="137"/>
    <tableColumn id="6" xr3:uid="{00000000-0010-0000-1100-000006000000}" name="Pause" dataDxfId="136"/>
    <tableColumn id="7" xr3:uid="{00000000-0010-0000-1100-000007000000}" name="Soll" dataDxfId="135">
      <calculatedColumnFormula>IF(AND(C6="",D6=""),"0,00",(Deckblatt!$F$8))</calculatedColumnFormula>
    </tableColumn>
    <tableColumn id="8" xr3:uid="{00000000-0010-0000-1100-000008000000}" name="Summe" dataDxfId="134"/>
  </tableColumns>
  <tableStyleInfo name="Tabellenformat 1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40:A47">
  <tableColumns count="1">
    <tableColumn id="1" xr3:uid="{00000000-0010-0000-1200-000001000000}" name="Dropdown"/>
  </tableColumns>
  <tableStyleInfo name="Feiertage-style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C40:C44">
  <tableColumns count="1">
    <tableColumn id="1" xr3:uid="{00000000-0010-0000-1300-000001000000}" name="Dropdown Zeiten"/>
  </tableColumns>
  <tableStyleInfo name="Feiertage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H14" sqref="H14"/>
    </sheetView>
  </sheetViews>
  <sheetFormatPr baseColWidth="10" defaultColWidth="14.44140625" defaultRowHeight="15" customHeight="1" x14ac:dyDescent="0.3"/>
  <cols>
    <col min="1" max="26" width="11.44140625" customWidth="1"/>
  </cols>
  <sheetData>
    <row r="1" spans="1:26" ht="14.25" customHeight="1" x14ac:dyDescent="0.3">
      <c r="A1" s="119" t="s">
        <v>0</v>
      </c>
      <c r="B1" s="120"/>
      <c r="C1" s="121" t="s">
        <v>1</v>
      </c>
      <c r="D1" s="113"/>
      <c r="E1" s="113"/>
      <c r="F1" s="1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22" t="s">
        <v>2</v>
      </c>
      <c r="B4" s="110"/>
      <c r="C4" s="110"/>
      <c r="D4" s="110"/>
      <c r="E4" s="110"/>
      <c r="F4" s="111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23" t="s">
        <v>68</v>
      </c>
      <c r="B5" s="113"/>
      <c r="C5" s="113"/>
      <c r="D5" s="113"/>
      <c r="E5" s="113"/>
      <c r="F5" s="114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95" customHeight="1" x14ac:dyDescent="0.3">
      <c r="A6" s="116"/>
      <c r="B6" s="117"/>
      <c r="C6" s="117"/>
      <c r="D6" s="117"/>
      <c r="E6" s="117"/>
      <c r="F6" s="118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3"/>
      <c r="B7" s="4"/>
      <c r="C7" s="4"/>
      <c r="D7" s="4"/>
      <c r="E7" s="4"/>
      <c r="F7" s="4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22" t="s">
        <v>69</v>
      </c>
      <c r="B8" s="110"/>
      <c r="C8" s="110"/>
      <c r="D8" s="110"/>
      <c r="E8" s="110"/>
      <c r="F8" s="111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6" customHeight="1" x14ac:dyDescent="0.3">
      <c r="A9" s="112"/>
      <c r="B9" s="113"/>
      <c r="C9" s="113"/>
      <c r="D9" s="113"/>
      <c r="E9" s="113"/>
      <c r="F9" s="114"/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23" t="s">
        <v>75</v>
      </c>
      <c r="B10" s="113"/>
      <c r="C10" s="113"/>
      <c r="D10" s="113"/>
      <c r="E10" s="113"/>
      <c r="F10" s="114"/>
      <c r="G10" s="3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12"/>
      <c r="B11" s="113"/>
      <c r="C11" s="113"/>
      <c r="D11" s="113"/>
      <c r="E11" s="113"/>
      <c r="F11" s="114"/>
      <c r="G11" s="3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12"/>
      <c r="B12" s="113"/>
      <c r="C12" s="113"/>
      <c r="D12" s="113"/>
      <c r="E12" s="113"/>
      <c r="F12" s="114"/>
      <c r="G12" s="3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4.200000000000003" customHeight="1" x14ac:dyDescent="0.3">
      <c r="A13" s="112"/>
      <c r="B13" s="113"/>
      <c r="C13" s="113"/>
      <c r="D13" s="113"/>
      <c r="E13" s="113"/>
      <c r="F13" s="114"/>
      <c r="G13" s="3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6" customHeight="1" x14ac:dyDescent="0.3">
      <c r="A14" s="116"/>
      <c r="B14" s="117"/>
      <c r="C14" s="117"/>
      <c r="D14" s="117"/>
      <c r="E14" s="117"/>
      <c r="F14" s="118"/>
      <c r="G14" s="3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32"/>
      <c r="B15" s="32"/>
      <c r="C15" s="32"/>
      <c r="D15" s="32"/>
      <c r="E15" s="32"/>
      <c r="F15" s="32"/>
      <c r="G15" s="3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24" t="s">
        <v>73</v>
      </c>
      <c r="B16" s="110"/>
      <c r="C16" s="110"/>
      <c r="D16" s="110"/>
      <c r="E16" s="110"/>
      <c r="F16" s="111"/>
      <c r="G16" s="3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112"/>
      <c r="B17" s="113"/>
      <c r="C17" s="113"/>
      <c r="D17" s="113"/>
      <c r="E17" s="113"/>
      <c r="F17" s="114"/>
      <c r="G17" s="3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112"/>
      <c r="B18" s="113"/>
      <c r="C18" s="113"/>
      <c r="D18" s="113"/>
      <c r="E18" s="113"/>
      <c r="F18" s="114"/>
      <c r="G18" s="3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112"/>
      <c r="B19" s="113"/>
      <c r="C19" s="113"/>
      <c r="D19" s="113"/>
      <c r="E19" s="113"/>
      <c r="F19" s="114"/>
      <c r="G19" s="3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112"/>
      <c r="B20" s="113"/>
      <c r="C20" s="113"/>
      <c r="D20" s="113"/>
      <c r="E20" s="113"/>
      <c r="F20" s="114"/>
      <c r="G20" s="3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12"/>
      <c r="B21" s="113"/>
      <c r="C21" s="113"/>
      <c r="D21" s="113"/>
      <c r="E21" s="113"/>
      <c r="F21" s="114"/>
      <c r="G21" s="3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112"/>
      <c r="B22" s="113"/>
      <c r="C22" s="113"/>
      <c r="D22" s="113"/>
      <c r="E22" s="113"/>
      <c r="F22" s="114"/>
      <c r="G22" s="3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112"/>
      <c r="B23" s="113"/>
      <c r="C23" s="113"/>
      <c r="D23" s="113"/>
      <c r="E23" s="113"/>
      <c r="F23" s="114"/>
      <c r="G23" s="3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16"/>
      <c r="B24" s="117"/>
      <c r="C24" s="117"/>
      <c r="D24" s="117"/>
      <c r="E24" s="117"/>
      <c r="F24" s="118"/>
      <c r="G24" s="3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32"/>
      <c r="B25" s="32"/>
      <c r="C25" s="32"/>
      <c r="D25" s="32"/>
      <c r="E25" s="32"/>
      <c r="F25" s="32"/>
      <c r="G25" s="3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09" t="s">
        <v>70</v>
      </c>
      <c r="B26" s="110"/>
      <c r="C26" s="110"/>
      <c r="D26" s="110"/>
      <c r="E26" s="110"/>
      <c r="F26" s="111"/>
      <c r="G26" s="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3">
      <c r="A27" s="112"/>
      <c r="B27" s="113"/>
      <c r="C27" s="113"/>
      <c r="D27" s="113"/>
      <c r="E27" s="113"/>
      <c r="F27" s="114"/>
      <c r="G27" s="3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95" customHeight="1" x14ac:dyDescent="0.3">
      <c r="A28" s="115" t="s">
        <v>74</v>
      </c>
      <c r="B28" s="113"/>
      <c r="C28" s="113"/>
      <c r="D28" s="113"/>
      <c r="E28" s="113"/>
      <c r="F28" s="114"/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12"/>
      <c r="B29" s="113"/>
      <c r="C29" s="113"/>
      <c r="D29" s="113"/>
      <c r="E29" s="113"/>
      <c r="F29" s="114"/>
      <c r="G29" s="3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0.6" customHeight="1" x14ac:dyDescent="0.3">
      <c r="A30" s="112"/>
      <c r="B30" s="113"/>
      <c r="C30" s="113"/>
      <c r="D30" s="113"/>
      <c r="E30" s="113"/>
      <c r="F30" s="114"/>
      <c r="G30" s="3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.6" customHeight="1" x14ac:dyDescent="0.3">
      <c r="A31" s="116"/>
      <c r="B31" s="117"/>
      <c r="C31" s="117"/>
      <c r="D31" s="117"/>
      <c r="E31" s="117"/>
      <c r="F31" s="118"/>
      <c r="G31" s="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5"/>
      <c r="B32" s="5"/>
      <c r="C32" s="5"/>
      <c r="D32" s="5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2"/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GyxINdlaOm7hfV3spwL58lNKTrHEXwPoVbrDotuyfRKPWpXetv58MnWINGzmuNp8HNDvRG4hjHexTqfZz2QQRA==" saltValue="exo780B3heBzK//uqYeVVg==" spinCount="100000" sheet="1" objects="1" scenarios="1" selectLockedCells="1"/>
  <mergeCells count="9">
    <mergeCell ref="A26:F27"/>
    <mergeCell ref="A28:F31"/>
    <mergeCell ref="A1:B1"/>
    <mergeCell ref="C1:F1"/>
    <mergeCell ref="A4:F4"/>
    <mergeCell ref="A5:F6"/>
    <mergeCell ref="A8:F9"/>
    <mergeCell ref="A10:F14"/>
    <mergeCell ref="A16:F24"/>
  </mergeCells>
  <pageMargins left="0.7" right="0.7" top="0.78740157499999996" bottom="0.78740157499999996" header="0" footer="0"/>
  <pageSetup paperSize="9" orientation="portrait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showGridLines="0" workbookViewId="0">
      <selection activeCell="E12" sqref="E12"/>
    </sheetView>
  </sheetViews>
  <sheetFormatPr baseColWidth="10" defaultColWidth="14.44140625" defaultRowHeight="15" customHeight="1" x14ac:dyDescent="0.3"/>
  <cols>
    <col min="1" max="2" width="9.21875" customWidth="1"/>
    <col min="3" max="3" width="12.21875" customWidth="1"/>
    <col min="4" max="5" width="9.21875" customWidth="1"/>
    <col min="6" max="8" width="11.21875" customWidth="1"/>
    <col min="9" max="26" width="11.44140625" customWidth="1"/>
  </cols>
  <sheetData>
    <row r="1" spans="1:26" ht="23.25" customHeight="1" x14ac:dyDescent="0.5">
      <c r="A1" s="6" t="s">
        <v>1</v>
      </c>
      <c r="B1" s="3"/>
      <c r="C1" s="3"/>
      <c r="D1" s="3"/>
      <c r="E1" s="3"/>
      <c r="F1" s="3"/>
      <c r="G1" s="3"/>
      <c r="H1" s="3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5">
      <c r="A2" s="3" t="s">
        <v>3</v>
      </c>
      <c r="B2" s="3"/>
      <c r="C2" s="3">
        <v>2024</v>
      </c>
      <c r="D2" s="8">
        <v>2025</v>
      </c>
      <c r="E2" s="3"/>
      <c r="F2" s="3"/>
      <c r="G2" s="3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5">
      <c r="A3" s="3"/>
      <c r="B3" s="3"/>
      <c r="C3" s="3"/>
      <c r="D3" s="8"/>
      <c r="E3" s="3"/>
      <c r="F3" s="3"/>
      <c r="G3" s="3"/>
      <c r="H3" s="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 x14ac:dyDescent="0.5">
      <c r="A4" s="3"/>
      <c r="B4" s="3"/>
      <c r="C4" s="3"/>
      <c r="D4" s="3"/>
      <c r="E4" s="3"/>
      <c r="F4" s="3"/>
      <c r="G4" s="3"/>
      <c r="H4" s="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5">
      <c r="A5" s="128" t="s">
        <v>4</v>
      </c>
      <c r="B5" s="120"/>
      <c r="C5" s="129"/>
      <c r="D5" s="130"/>
      <c r="E5" s="131"/>
      <c r="F5" s="3"/>
      <c r="G5" s="3"/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5">
      <c r="A6" s="128" t="s">
        <v>5</v>
      </c>
      <c r="B6" s="120"/>
      <c r="C6" s="129"/>
      <c r="D6" s="130"/>
      <c r="E6" s="131"/>
      <c r="F6" s="3"/>
      <c r="G6" s="3"/>
      <c r="H6" s="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thickBot="1" x14ac:dyDescent="0.55000000000000004">
      <c r="A7" s="3"/>
      <c r="B7" s="3"/>
      <c r="C7" s="3"/>
      <c r="D7" s="3"/>
      <c r="E7" s="3"/>
      <c r="F7" s="3"/>
      <c r="G7" s="3"/>
      <c r="H7" s="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thickBot="1" x14ac:dyDescent="0.55000000000000004">
      <c r="A8" s="128" t="s">
        <v>72</v>
      </c>
      <c r="B8" s="126"/>
      <c r="C8" s="126"/>
      <c r="D8" s="120"/>
      <c r="E8" s="91">
        <v>39</v>
      </c>
      <c r="F8" s="66">
        <f>E8/5</f>
        <v>7.8</v>
      </c>
      <c r="G8" s="3"/>
      <c r="H8" s="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thickBot="1" x14ac:dyDescent="0.55000000000000004">
      <c r="A9" s="3"/>
      <c r="B9" s="3"/>
      <c r="C9" s="3"/>
      <c r="D9" s="3"/>
      <c r="E9" s="3"/>
      <c r="F9" s="3"/>
      <c r="G9" s="3"/>
      <c r="H9" s="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thickBot="1" x14ac:dyDescent="0.55000000000000004">
      <c r="A10" s="3"/>
      <c r="B10" s="3"/>
      <c r="C10" s="3"/>
      <c r="D10" s="9" t="s">
        <v>6</v>
      </c>
      <c r="E10" s="10" t="s">
        <v>7</v>
      </c>
      <c r="F10" s="3"/>
      <c r="G10" s="3"/>
      <c r="H10" s="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5">
      <c r="A11" s="125" t="s">
        <v>8</v>
      </c>
      <c r="B11" s="126"/>
      <c r="C11" s="120"/>
      <c r="D11" s="11">
        <f>COUNTIF('Juli '!$C$6:$C$36,"Seminar (BT)")+COUNTIF('Juli '!$C$6:$C$36,"Bildungstag")+COUNTIF(August!$C$6:$C$36,"Seminar (BT)")+COUNTIF(August!$C$6:$C$36,"Bildungstag")+COUNTIF(September!$A$6:$H$35,"Seminar (BT)")+COUNTIF(September!$A$6:$H$35,"Bildungstag")+COUNTIF(Juli!$A$6:$H$36,"Seminar (BT)")+COUNTIF(Juli!$A$6:$H$36,"Bildungstag")+COUNTIF('August '!$A$6:$H$36,"Seminar (BT)")+COUNTIF('August '!$A$6:$H$36,"Bildungstag")+COUNTIF(Oktober!$A$6:$H$36,"Seminar (BT)")+COUNTIF(Oktober!$A$6:$H$36,"Bildungstag")+COUNTIF(November!$A$6:$H$35,"Seminar (BT)")+COUNTIF(November!$A$6:$H$35,"Bildungstag")+COUNTIF(Dezember!$A$6:$H$36,"Seminar (BT)")+COUNTIF(Dezember!$A$6:$H$36,"Bildungstag")+COUNTIF(Januar!$A$6:$H$36,"Seminar (BT)")+COUNTIF(Januar!$A$6:$H$36,"Bildungstag")+COUNTIF(Februar!$A$6:$H$34,"Seminar (BT)")+COUNTIF(Februar!$A$6:$H$34,"Bildungstag")+COUNTIF(März!$A$6:$H$36,"Seminar (BT)")+COUNTIF(März!$A$6:$H$36,"Bildungstag")+COUNTIF(April!$A$6:$H$35,"Seminar (BT)")+COUNTIF(April!$A$6:$H$35,"Bildungstag")+COUNTIF(Mai!$A$6:$H$36,"Seminar (BT)")+COUNTIF(Mai!$A$6:$H$36,"Bildungstag")+COUNTIF(Juni!$A$6:$H$35,"Seminar (BT)")+COUNTIF(Juni!$A$6:$H$35,"Bildungstag")+COUNTIF('September '!$C$6:$C$35,"Seminar (BT)")+COUNTIF('September '!$C$6:$C$35,"Bildungstag")+COUNTIF('Oktober '!$C$6:$C$36,"Seminar (BT)")+COUNTIF('Oktober '!$C$6:$C$36,"Bildungstag")+COUNTIF('November '!$C$6:$C$35,"Seminar (BT)")+COUNTIF('November '!$C$6:$C$35,"Bildungstag")+COUNTIF('Dezember '!$C$6:$C$36,"Seminar (BT)")+COUNTIF('Dezember '!$C$6:$C$36,"Bildungstag")</f>
        <v>0</v>
      </c>
      <c r="E11" s="107"/>
      <c r="F11" s="3"/>
      <c r="G11" s="3"/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5">
      <c r="A12" s="127" t="s">
        <v>9</v>
      </c>
      <c r="B12" s="126"/>
      <c r="C12" s="120"/>
      <c r="D12" s="12">
        <f>COUNTIF('Juli '!$C$6:$C$36,"Urlaub")+COUNTIF(August!$C$6:$C$36,"Urlaub")+COUNTIF(September!$A$6:$H$35,"Urlaub")+COUNTIF(Juli!$A$6:$H$36,"Urlaub")+COUNTIF('August '!$A$6:$H$36,"Urlaub")+COUNTIF(Oktober!$A$6:$H$36,"Urlaub")+COUNTIF(November!$A$6:$H$35,"Urlaub")+COUNTIF(Dezember!$A$6:$H$36,"Urlaub")+COUNTIF(Januar!$A$6:$H$36,"Urlaub")+COUNTIF(Februar!$A$6:$H$34,"Urlaub")+COUNTIF(März!$A$6:$H$36,"Urlaub")+COUNTIF(April!$A$6:$H$35,"Urlaub")+COUNTIF(Mai!$A$6:$H$36,"Urlaub")+COUNTIF(Juni!$A$6:$H$35,"Urlaub")+COUNTIF('September '!$C$6:$C$35,"Urlaub")+COUNTIF('Oktober '!$C$6:$C$36,"Urlaub")+COUNTIF('November '!$C$6:$C$35,"Urlaub")+COUNTIF('Dezember '!$C$6:$C$36,"Urlaub")</f>
        <v>0</v>
      </c>
      <c r="E12" s="108"/>
      <c r="F12" s="3"/>
      <c r="G12" s="3"/>
      <c r="H12" s="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5">
      <c r="A13" s="3"/>
      <c r="B13" s="3"/>
      <c r="C13" s="3"/>
      <c r="D13" s="3"/>
      <c r="E13" s="3"/>
      <c r="F13" s="3"/>
      <c r="G13" s="3"/>
      <c r="H13" s="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5">
      <c r="A14" s="139" t="s">
        <v>10</v>
      </c>
      <c r="B14" s="126"/>
      <c r="C14" s="120"/>
      <c r="D14" s="13">
        <f>SUM('Juli '!G39+August!G39+September!G38+Oktober!G39+November!G38+Dezember!G39+Januar!G39+Februar!G37+März!G39+April!G38+Mai!G39+Juni!G38+Juli!G39+'August '!G39+'September '!G38+'Oktober '!G39+'November '!G38+'Dezember '!G39)</f>
        <v>0</v>
      </c>
      <c r="E14" s="3"/>
      <c r="F14" s="3"/>
      <c r="G14" s="3"/>
      <c r="H14" s="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5">
      <c r="A15" s="3"/>
      <c r="B15" s="3"/>
      <c r="C15" s="3"/>
      <c r="D15" s="3"/>
      <c r="E15" s="3"/>
      <c r="F15" s="3"/>
      <c r="G15" s="3"/>
      <c r="H15" s="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5">
      <c r="A16" s="140" t="s">
        <v>11</v>
      </c>
      <c r="B16" s="141"/>
      <c r="C16" s="142"/>
      <c r="D16" s="14">
        <f>COUNTIF('Juli '!$C$6:$C$36,"Krank")+COUNTIF(August!$C$6:$C$36,"Krank")+COUNTIF(September!$A$6:$H$35,"Krank")+COUNTIF(Juli!$A$6:$H$36,"Krank")+COUNTIF('August '!$A$6:$H$36,"Krank")+COUNTIF(Oktober!$A$6:$H$36,"Krank")+COUNTIF(November!$A$6:$H$35,"Krank")+COUNTIF(Dezember!$A$6:$H$36,"Krank")+COUNTIF(Januar!$A$6:$H$36,"Krank")+COUNTIF(Februar!$A$6:$H$34,"Krank")+COUNTIF(März!$A$6:$H$36,"Krank")+COUNTIF(April!$A$6:$H$35,"Krank")+COUNTIF(Mai!$A$6:$H$36,"Krank")+COUNTIF(Juni!$A$6:$H$35,"Krank")+COUNTIF('September '!$C$6:$C$35,"Krank")+COUNTIF('Oktober '!$C$6:$C$36,"Krank")+COUNTIF('November '!$C$6:$C$35,"Krank")+COUNTIF('Dezember '!$C$6:$C$36,"Krank")</f>
        <v>0</v>
      </c>
      <c r="E16" s="3"/>
      <c r="F16" s="3"/>
      <c r="G16" s="3"/>
      <c r="H16" s="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5">
      <c r="A17" s="143" t="s">
        <v>12</v>
      </c>
      <c r="B17" s="126"/>
      <c r="C17" s="120"/>
      <c r="D17" s="15">
        <f>COUNTIF('Juli '!$C$6:$C$36,"Sonstiges")+COUNTIF(August!$C$6:$C$36,"Sonstiges")+COUNTIF(September!$A$6:$H$35,"Sonstiges")+COUNTIF(Juli!$A$6:$H$36,"Sonstiges")+COUNTIF('August '!$A$6:$H$36,"Sonstiges")+COUNTIF(Oktober!$A$6:$H$36,"Sonstiges")+COUNTIF(November!$A$6:$H$35,"Sonstiges")+COUNTIF(Dezember!$A$6:$H$36,"Sonstiges")+COUNTIF(Januar!$A$6:$H$36,"Sonstiges")+COUNTIF(Februar!$A$6:$H$34,"Sonstiges")+COUNTIF(März!$A$6:$H$36,"Sonstiges")+COUNTIF(April!$A$6:$H$35,"Sonstiges")+COUNTIF(Mai!$A$6:$H$36,"Sonstiges")+COUNTIF(Juni!$A$6:$H$35,"Sonstiges")+COUNTIF('September '!$C$6:$C$35,"Sonstiges")+COUNTIF('Oktober '!$C$6:$C$36,"Sonstiges")+COUNTIF('November '!$C$6:$C$35,"Sonstiges")+COUNTIF('Dezember '!$C$6:$C$36,"Sonstiges")</f>
        <v>0</v>
      </c>
      <c r="E17" s="3"/>
      <c r="F17" s="3"/>
      <c r="G17" s="3"/>
      <c r="H17" s="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5">
      <c r="A18" s="3"/>
      <c r="B18" s="3"/>
      <c r="C18" s="3"/>
      <c r="D18" s="3"/>
      <c r="E18" s="3"/>
      <c r="F18" s="3"/>
      <c r="G18" s="3"/>
      <c r="H18" s="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5">
      <c r="A19" s="132" t="s">
        <v>14</v>
      </c>
      <c r="B19" s="132"/>
      <c r="C19" s="132"/>
      <c r="D19" s="3"/>
      <c r="E19" s="144" t="s">
        <v>13</v>
      </c>
      <c r="F19" s="145"/>
      <c r="G19" s="145"/>
      <c r="H19" s="146"/>
      <c r="I19" s="7"/>
      <c r="J19" s="133" t="s">
        <v>71</v>
      </c>
      <c r="K19" s="134"/>
      <c r="L19" s="134"/>
      <c r="M19" s="135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8" x14ac:dyDescent="0.5">
      <c r="A20" s="132"/>
      <c r="B20" s="132"/>
      <c r="C20" s="132"/>
      <c r="D20" s="3"/>
      <c r="E20" s="147"/>
      <c r="F20" s="148"/>
      <c r="G20" s="148"/>
      <c r="H20" s="149"/>
      <c r="I20" s="7"/>
      <c r="J20" s="136"/>
      <c r="K20" s="137"/>
      <c r="L20" s="137"/>
      <c r="M20" s="13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5">
      <c r="A21" s="30" t="s">
        <v>15</v>
      </c>
      <c r="B21" s="30" t="s">
        <v>16</v>
      </c>
      <c r="C21" s="30" t="s">
        <v>17</v>
      </c>
      <c r="D21" s="3"/>
      <c r="E21" s="16" t="s">
        <v>15</v>
      </c>
      <c r="F21" s="16" t="s">
        <v>18</v>
      </c>
      <c r="G21" s="16" t="s">
        <v>19</v>
      </c>
      <c r="H21" s="16" t="s">
        <v>20</v>
      </c>
      <c r="I21" s="7"/>
      <c r="J21" s="27" t="s">
        <v>15</v>
      </c>
      <c r="K21" s="28" t="s">
        <v>65</v>
      </c>
      <c r="L21" s="27" t="s">
        <v>66</v>
      </c>
      <c r="M21" s="27" t="s">
        <v>67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5">
      <c r="A22" s="16">
        <v>6</v>
      </c>
      <c r="B22" s="17">
        <v>15</v>
      </c>
      <c r="C22" s="17">
        <v>6</v>
      </c>
      <c r="D22" s="3"/>
      <c r="E22" s="16">
        <v>6</v>
      </c>
      <c r="F22" s="17">
        <f>SUM(F28/12)*A22</f>
        <v>13</v>
      </c>
      <c r="G22" s="17">
        <v>14</v>
      </c>
      <c r="H22" s="17">
        <f>SUM(H28/12)*A22</f>
        <v>15</v>
      </c>
      <c r="I22" s="7"/>
      <c r="J22" s="27">
        <v>1</v>
      </c>
      <c r="K22" s="29">
        <v>2</v>
      </c>
      <c r="L22" s="29">
        <v>2</v>
      </c>
      <c r="M22" s="29">
        <v>3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5">
      <c r="A23" s="16">
        <v>7</v>
      </c>
      <c r="B23" s="17">
        <v>15</v>
      </c>
      <c r="C23" s="17">
        <v>7</v>
      </c>
      <c r="D23" s="3"/>
      <c r="E23" s="16">
        <v>7</v>
      </c>
      <c r="F23" s="17">
        <v>16</v>
      </c>
      <c r="G23" s="17">
        <v>16</v>
      </c>
      <c r="H23" s="17">
        <v>18</v>
      </c>
      <c r="I23" s="7"/>
      <c r="J23" s="27">
        <v>2</v>
      </c>
      <c r="K23" s="29">
        <v>4</v>
      </c>
      <c r="L23" s="29">
        <v>5</v>
      </c>
      <c r="M23" s="29">
        <v>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 x14ac:dyDescent="0.5">
      <c r="A24" s="16">
        <v>8</v>
      </c>
      <c r="B24" s="17">
        <v>17</v>
      </c>
      <c r="C24" s="17">
        <v>8</v>
      </c>
      <c r="D24" s="3"/>
      <c r="E24" s="16">
        <v>8</v>
      </c>
      <c r="F24" s="17">
        <v>18</v>
      </c>
      <c r="G24" s="17">
        <f>SUM(G28/12)*A24</f>
        <v>18</v>
      </c>
      <c r="H24" s="17">
        <f>SUM(H28/12)*A24</f>
        <v>20</v>
      </c>
      <c r="I24" s="7"/>
      <c r="J24" s="27">
        <v>3</v>
      </c>
      <c r="K24" s="29">
        <v>7</v>
      </c>
      <c r="L24" s="29">
        <v>7</v>
      </c>
      <c r="M24" s="29">
        <v>8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5" customHeight="1" x14ac:dyDescent="0.5">
      <c r="A25" s="16">
        <v>9</v>
      </c>
      <c r="B25" s="17">
        <v>19</v>
      </c>
      <c r="C25" s="17">
        <v>9</v>
      </c>
      <c r="D25" s="3"/>
      <c r="E25" s="16">
        <v>9</v>
      </c>
      <c r="F25" s="17">
        <v>20</v>
      </c>
      <c r="G25" s="17">
        <v>21</v>
      </c>
      <c r="H25" s="17">
        <v>23</v>
      </c>
      <c r="I25" s="7"/>
      <c r="J25" s="27">
        <v>4</v>
      </c>
      <c r="K25" s="29">
        <v>9</v>
      </c>
      <c r="L25" s="29">
        <v>9</v>
      </c>
      <c r="M25" s="29">
        <v>10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5">
      <c r="A26" s="16">
        <v>10</v>
      </c>
      <c r="B26" s="17">
        <v>21</v>
      </c>
      <c r="C26" s="17">
        <v>10</v>
      </c>
      <c r="D26" s="3"/>
      <c r="E26" s="16">
        <v>10</v>
      </c>
      <c r="F26" s="17">
        <v>22</v>
      </c>
      <c r="G26" s="17">
        <v>23</v>
      </c>
      <c r="H26" s="17">
        <f>SUM(H28/12)*A26</f>
        <v>25</v>
      </c>
      <c r="I26" s="7"/>
      <c r="J26" s="27">
        <v>5</v>
      </c>
      <c r="K26" s="29">
        <v>11</v>
      </c>
      <c r="L26" s="29">
        <v>11</v>
      </c>
      <c r="M26" s="29">
        <v>13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5">
      <c r="A27" s="16">
        <v>11</v>
      </c>
      <c r="B27" s="17">
        <v>23</v>
      </c>
      <c r="C27" s="17">
        <v>11</v>
      </c>
      <c r="D27" s="3"/>
      <c r="E27" s="16">
        <v>11</v>
      </c>
      <c r="F27" s="17">
        <v>24</v>
      </c>
      <c r="G27" s="17">
        <v>25</v>
      </c>
      <c r="H27" s="17">
        <v>28</v>
      </c>
      <c r="I27" s="7"/>
      <c r="J27" s="27">
        <v>6</v>
      </c>
      <c r="K27" s="29">
        <v>13</v>
      </c>
      <c r="L27" s="29">
        <v>14</v>
      </c>
      <c r="M27" s="29">
        <v>15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5">
      <c r="A28" s="18">
        <v>12</v>
      </c>
      <c r="B28" s="19">
        <v>25</v>
      </c>
      <c r="C28" s="19">
        <v>12</v>
      </c>
      <c r="D28" s="3"/>
      <c r="E28" s="18">
        <v>12</v>
      </c>
      <c r="F28" s="19">
        <v>26</v>
      </c>
      <c r="G28" s="19">
        <v>27</v>
      </c>
      <c r="H28" s="19">
        <v>30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9.5" customHeight="1" x14ac:dyDescent="0.5">
      <c r="A29" s="16">
        <v>13</v>
      </c>
      <c r="B29" s="17">
        <v>26</v>
      </c>
      <c r="C29" s="17">
        <v>13</v>
      </c>
      <c r="D29" s="3"/>
      <c r="E29" s="16">
        <v>13</v>
      </c>
      <c r="F29" s="17">
        <v>29</v>
      </c>
      <c r="G29" s="17">
        <v>30</v>
      </c>
      <c r="H29" s="17">
        <v>33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5">
      <c r="A30" s="16">
        <v>14</v>
      </c>
      <c r="B30" s="17">
        <v>27</v>
      </c>
      <c r="C30" s="17">
        <v>14</v>
      </c>
      <c r="D30" s="3"/>
      <c r="E30" s="16">
        <v>14</v>
      </c>
      <c r="F30" s="17">
        <v>31</v>
      </c>
      <c r="G30" s="17">
        <v>32</v>
      </c>
      <c r="H30" s="17">
        <f>SUM(H28/12)*A30</f>
        <v>35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 x14ac:dyDescent="0.5">
      <c r="A31" s="16">
        <v>15</v>
      </c>
      <c r="B31" s="17">
        <v>28</v>
      </c>
      <c r="C31" s="17">
        <v>15</v>
      </c>
      <c r="D31" s="3"/>
      <c r="E31" s="16">
        <v>15</v>
      </c>
      <c r="F31" s="17">
        <v>33</v>
      </c>
      <c r="G31" s="17">
        <v>34</v>
      </c>
      <c r="H31" s="17">
        <v>38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5">
      <c r="A32" s="16">
        <v>16</v>
      </c>
      <c r="B32" s="17">
        <v>29</v>
      </c>
      <c r="C32" s="17">
        <v>16</v>
      </c>
      <c r="D32" s="3"/>
      <c r="E32" s="16">
        <v>16</v>
      </c>
      <c r="F32" s="17">
        <v>35</v>
      </c>
      <c r="G32" s="17">
        <f>SUM(G28/12)*A32</f>
        <v>36</v>
      </c>
      <c r="H32" s="17">
        <f>SUM(H28/12)*A32</f>
        <v>40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5" customHeight="1" x14ac:dyDescent="0.5">
      <c r="A33" s="16">
        <v>17</v>
      </c>
      <c r="B33" s="17">
        <v>30</v>
      </c>
      <c r="C33" s="17">
        <v>17</v>
      </c>
      <c r="D33" s="3"/>
      <c r="E33" s="16">
        <v>17</v>
      </c>
      <c r="F33" s="17">
        <v>37</v>
      </c>
      <c r="G33" s="17">
        <v>39</v>
      </c>
      <c r="H33" s="17">
        <v>43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.5" customHeight="1" x14ac:dyDescent="0.5">
      <c r="A34" s="16">
        <v>18</v>
      </c>
      <c r="B34" s="17">
        <v>31</v>
      </c>
      <c r="C34" s="17">
        <v>18</v>
      </c>
      <c r="D34" s="3"/>
      <c r="E34" s="16">
        <v>18</v>
      </c>
      <c r="F34" s="17">
        <f>SUM(F28/12)*A34</f>
        <v>39</v>
      </c>
      <c r="G34" s="17">
        <v>41</v>
      </c>
      <c r="H34" s="17">
        <f>SUM(H28/12)*A34</f>
        <v>45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9.5" customHeight="1" x14ac:dyDescent="0.5">
      <c r="A35" s="20" t="s">
        <v>21</v>
      </c>
      <c r="B35" s="2"/>
      <c r="C35" s="2"/>
      <c r="D35" s="3"/>
      <c r="E35" s="20" t="s">
        <v>22</v>
      </c>
      <c r="F35" s="2"/>
      <c r="G35" s="2"/>
      <c r="H35" s="2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9.5" customHeight="1" x14ac:dyDescent="0.5">
      <c r="A36" s="20" t="s">
        <v>23</v>
      </c>
      <c r="B36" s="2"/>
      <c r="C36" s="2"/>
      <c r="D36" s="3"/>
      <c r="E36" s="20" t="s">
        <v>24</v>
      </c>
      <c r="F36" s="2"/>
      <c r="G36" s="2"/>
      <c r="H36" s="2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9.5" customHeight="1" x14ac:dyDescent="0.5">
      <c r="A37" s="3"/>
      <c r="B37" s="3"/>
      <c r="C37" s="3"/>
      <c r="D37" s="3"/>
      <c r="E37" s="20" t="s">
        <v>25</v>
      </c>
      <c r="F37" s="2"/>
      <c r="G37" s="2"/>
      <c r="H37" s="2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9.5" customHeight="1" x14ac:dyDescent="0.5">
      <c r="A38" s="3"/>
      <c r="B38" s="3"/>
      <c r="C38" s="3"/>
      <c r="D38" s="3"/>
      <c r="E38" s="3"/>
      <c r="F38" s="3"/>
      <c r="G38" s="3"/>
      <c r="H38" s="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9.5" customHeight="1" x14ac:dyDescent="0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9.5" customHeight="1" x14ac:dyDescent="0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9.5" customHeight="1" x14ac:dyDescent="0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9.5" customHeight="1" x14ac:dyDescent="0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9.5" customHeight="1" x14ac:dyDescent="0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9.5" customHeight="1" x14ac:dyDescent="0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9.5" customHeight="1" x14ac:dyDescent="0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9.5" customHeight="1" x14ac:dyDescent="0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9.5" customHeight="1" x14ac:dyDescent="0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9.5" customHeight="1" x14ac:dyDescent="0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9.5" customHeight="1" x14ac:dyDescent="0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9.5" customHeight="1" x14ac:dyDescent="0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9.5" customHeight="1" x14ac:dyDescent="0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9.5" customHeight="1" x14ac:dyDescent="0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9.5" customHeight="1" x14ac:dyDescent="0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9.5" customHeight="1" x14ac:dyDescent="0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9.5" customHeight="1" x14ac:dyDescent="0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9.5" customHeight="1" x14ac:dyDescent="0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9.5" customHeight="1" x14ac:dyDescent="0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5" customHeight="1" x14ac:dyDescent="0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9.5" customHeight="1" x14ac:dyDescent="0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9.5" customHeight="1" x14ac:dyDescent="0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9.5" customHeight="1" x14ac:dyDescent="0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9.5" customHeight="1" x14ac:dyDescent="0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9.5" customHeight="1" x14ac:dyDescent="0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9.5" customHeight="1" x14ac:dyDescent="0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9.5" customHeight="1" x14ac:dyDescent="0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9.5" customHeight="1" x14ac:dyDescent="0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9.5" customHeight="1" x14ac:dyDescent="0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9.5" customHeight="1" x14ac:dyDescent="0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9.5" customHeight="1" x14ac:dyDescent="0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9.5" customHeight="1" x14ac:dyDescent="0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9.5" customHeight="1" x14ac:dyDescent="0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9.5" customHeight="1" x14ac:dyDescent="0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9.5" customHeight="1" x14ac:dyDescent="0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9.5" customHeight="1" x14ac:dyDescent="0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9.5" customHeight="1" x14ac:dyDescent="0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9.5" customHeight="1" x14ac:dyDescent="0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9.5" customHeight="1" x14ac:dyDescent="0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9.5" customHeight="1" x14ac:dyDescent="0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9.5" customHeight="1" x14ac:dyDescent="0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9.5" customHeight="1" x14ac:dyDescent="0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9.5" customHeight="1" x14ac:dyDescent="0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9.5" customHeight="1" x14ac:dyDescent="0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9.5" customHeight="1" x14ac:dyDescent="0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9.5" customHeight="1" x14ac:dyDescent="0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9.5" customHeight="1" x14ac:dyDescent="0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9.5" customHeight="1" x14ac:dyDescent="0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9.5" customHeight="1" x14ac:dyDescent="0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9.5" customHeight="1" x14ac:dyDescent="0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9.5" customHeight="1" x14ac:dyDescent="0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9.5" customHeight="1" x14ac:dyDescent="0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9.5" customHeight="1" x14ac:dyDescent="0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9.5" customHeight="1" x14ac:dyDescent="0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9.5" customHeight="1" x14ac:dyDescent="0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9.5" customHeight="1" x14ac:dyDescent="0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9.5" customHeight="1" x14ac:dyDescent="0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9.5" customHeight="1" x14ac:dyDescent="0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9.5" customHeight="1" x14ac:dyDescent="0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9.5" customHeight="1" x14ac:dyDescent="0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9.5" customHeight="1" x14ac:dyDescent="0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9.5" customHeight="1" x14ac:dyDescent="0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9.5" customHeight="1" x14ac:dyDescent="0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9.5" customHeight="1" x14ac:dyDescent="0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9.5" customHeight="1" x14ac:dyDescent="0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9.5" customHeight="1" x14ac:dyDescent="0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9.5" customHeight="1" x14ac:dyDescent="0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9.5" customHeight="1" x14ac:dyDescent="0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9.5" customHeight="1" x14ac:dyDescent="0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9.5" customHeight="1" x14ac:dyDescent="0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9.5" customHeight="1" x14ac:dyDescent="0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9.5" customHeight="1" x14ac:dyDescent="0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9.5" customHeight="1" x14ac:dyDescent="0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9.5" customHeight="1" x14ac:dyDescent="0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9.5" customHeight="1" x14ac:dyDescent="0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9.5" customHeight="1" x14ac:dyDescent="0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9.5" customHeight="1" x14ac:dyDescent="0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9.5" customHeight="1" x14ac:dyDescent="0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9.5" customHeight="1" x14ac:dyDescent="0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9.5" customHeight="1" x14ac:dyDescent="0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9.5" customHeight="1" x14ac:dyDescent="0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9.5" customHeight="1" x14ac:dyDescent="0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9.5" customHeight="1" x14ac:dyDescent="0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9.5" customHeight="1" x14ac:dyDescent="0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9.5" customHeight="1" x14ac:dyDescent="0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9.5" customHeight="1" x14ac:dyDescent="0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9.5" customHeight="1" x14ac:dyDescent="0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9.5" customHeight="1" x14ac:dyDescent="0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9.5" customHeight="1" x14ac:dyDescent="0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9.5" customHeight="1" x14ac:dyDescent="0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9.5" customHeight="1" x14ac:dyDescent="0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9.5" customHeight="1" x14ac:dyDescent="0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9.5" customHeight="1" x14ac:dyDescent="0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9.5" customHeight="1" x14ac:dyDescent="0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9.5" customHeight="1" x14ac:dyDescent="0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9.5" customHeight="1" x14ac:dyDescent="0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9.5" customHeight="1" x14ac:dyDescent="0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9.5" customHeight="1" x14ac:dyDescent="0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9.5" customHeight="1" x14ac:dyDescent="0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9.5" customHeight="1" x14ac:dyDescent="0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9.5" customHeight="1" x14ac:dyDescent="0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9.5" customHeight="1" x14ac:dyDescent="0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9.5" customHeight="1" x14ac:dyDescent="0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9.5" customHeight="1" x14ac:dyDescent="0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9.5" customHeight="1" x14ac:dyDescent="0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9.5" customHeight="1" x14ac:dyDescent="0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9.5" customHeight="1" x14ac:dyDescent="0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9.5" customHeight="1" x14ac:dyDescent="0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9.5" customHeight="1" x14ac:dyDescent="0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9.5" customHeight="1" x14ac:dyDescent="0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9.5" customHeight="1" x14ac:dyDescent="0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9.5" customHeight="1" x14ac:dyDescent="0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9.5" customHeight="1" x14ac:dyDescent="0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9.5" customHeight="1" x14ac:dyDescent="0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9.5" customHeight="1" x14ac:dyDescent="0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9.5" customHeight="1" x14ac:dyDescent="0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9.5" customHeight="1" x14ac:dyDescent="0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9.5" customHeight="1" x14ac:dyDescent="0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9.5" customHeight="1" x14ac:dyDescent="0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9.5" customHeight="1" x14ac:dyDescent="0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9.5" customHeight="1" x14ac:dyDescent="0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9.5" customHeight="1" x14ac:dyDescent="0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9.5" customHeight="1" x14ac:dyDescent="0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9.5" customHeight="1" x14ac:dyDescent="0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9.5" customHeight="1" x14ac:dyDescent="0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9.5" customHeight="1" x14ac:dyDescent="0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9.5" customHeight="1" x14ac:dyDescent="0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9.5" customHeight="1" x14ac:dyDescent="0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9.5" customHeight="1" x14ac:dyDescent="0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9.5" customHeight="1" x14ac:dyDescent="0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9.5" customHeight="1" x14ac:dyDescent="0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9.5" customHeight="1" x14ac:dyDescent="0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9.5" customHeight="1" x14ac:dyDescent="0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9.5" customHeight="1" x14ac:dyDescent="0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9.5" customHeight="1" x14ac:dyDescent="0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9.5" customHeight="1" x14ac:dyDescent="0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9.5" customHeight="1" x14ac:dyDescent="0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9.5" customHeight="1" x14ac:dyDescent="0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9.5" customHeight="1" x14ac:dyDescent="0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9.5" customHeight="1" x14ac:dyDescent="0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9.5" customHeight="1" x14ac:dyDescent="0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9.5" customHeight="1" x14ac:dyDescent="0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9.5" customHeight="1" x14ac:dyDescent="0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9.5" customHeight="1" x14ac:dyDescent="0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9.5" customHeight="1" x14ac:dyDescent="0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9.5" customHeight="1" x14ac:dyDescent="0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9.5" customHeight="1" x14ac:dyDescent="0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9.5" customHeight="1" x14ac:dyDescent="0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9.5" customHeight="1" x14ac:dyDescent="0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9.5" customHeight="1" x14ac:dyDescent="0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9.5" customHeight="1" x14ac:dyDescent="0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9.5" customHeight="1" x14ac:dyDescent="0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9.5" customHeight="1" x14ac:dyDescent="0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9.5" customHeight="1" x14ac:dyDescent="0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9.5" customHeight="1" x14ac:dyDescent="0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9.5" customHeight="1" x14ac:dyDescent="0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9.5" customHeight="1" x14ac:dyDescent="0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9.5" customHeight="1" x14ac:dyDescent="0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9.5" customHeight="1" x14ac:dyDescent="0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9.5" customHeight="1" x14ac:dyDescent="0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9.5" customHeight="1" x14ac:dyDescent="0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9.5" customHeight="1" x14ac:dyDescent="0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9.5" customHeight="1" x14ac:dyDescent="0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9.5" customHeight="1" x14ac:dyDescent="0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9.5" customHeight="1" x14ac:dyDescent="0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9.5" customHeight="1" x14ac:dyDescent="0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9.5" customHeight="1" x14ac:dyDescent="0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9.5" customHeight="1" x14ac:dyDescent="0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9.5" customHeight="1" x14ac:dyDescent="0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9.5" customHeight="1" x14ac:dyDescent="0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9.5" customHeight="1" x14ac:dyDescent="0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9.5" customHeight="1" x14ac:dyDescent="0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9.5" customHeight="1" x14ac:dyDescent="0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9.5" customHeight="1" x14ac:dyDescent="0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9.5" customHeight="1" x14ac:dyDescent="0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9.5" customHeight="1" x14ac:dyDescent="0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9.5" customHeight="1" x14ac:dyDescent="0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9.5" customHeight="1" x14ac:dyDescent="0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9.5" customHeight="1" x14ac:dyDescent="0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9.5" customHeight="1" x14ac:dyDescent="0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9.5" customHeight="1" x14ac:dyDescent="0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9.5" customHeight="1" x14ac:dyDescent="0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9.5" customHeight="1" x14ac:dyDescent="0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9.5" customHeight="1" x14ac:dyDescent="0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9.5" customHeight="1" x14ac:dyDescent="0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9.5" customHeight="1" x14ac:dyDescent="0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9.5" customHeight="1" x14ac:dyDescent="0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9.5" customHeight="1" x14ac:dyDescent="0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9.5" customHeight="1" x14ac:dyDescent="0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9.5" customHeight="1" x14ac:dyDescent="0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9.5" customHeight="1" x14ac:dyDescent="0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9.5" customHeight="1" x14ac:dyDescent="0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9.5" customHeight="1" x14ac:dyDescent="0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9.5" customHeight="1" x14ac:dyDescent="0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9.5" customHeight="1" x14ac:dyDescent="0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9.5" customHeight="1" x14ac:dyDescent="0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9.5" customHeight="1" x14ac:dyDescent="0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9.5" customHeight="1" x14ac:dyDescent="0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9.5" customHeight="1" x14ac:dyDescent="0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9.5" customHeight="1" x14ac:dyDescent="0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9.5" customHeight="1" x14ac:dyDescent="0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9.5" customHeight="1" x14ac:dyDescent="0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9.5" customHeight="1" x14ac:dyDescent="0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9.5" customHeight="1" x14ac:dyDescent="0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9.5" customHeight="1" x14ac:dyDescent="0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9.5" customHeight="1" x14ac:dyDescent="0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9.5" customHeight="1" x14ac:dyDescent="0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9.5" customHeight="1" x14ac:dyDescent="0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9.5" customHeight="1" x14ac:dyDescent="0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9.5" customHeight="1" x14ac:dyDescent="0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9.5" customHeight="1" x14ac:dyDescent="0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9.5" customHeight="1" x14ac:dyDescent="0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9.5" customHeight="1" x14ac:dyDescent="0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9.5" customHeight="1" x14ac:dyDescent="0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9.5" customHeight="1" x14ac:dyDescent="0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9.5" customHeight="1" x14ac:dyDescent="0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9.5" customHeight="1" x14ac:dyDescent="0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9.5" customHeight="1" x14ac:dyDescent="0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9.5" customHeight="1" x14ac:dyDescent="0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9.5" customHeight="1" x14ac:dyDescent="0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9.5" customHeight="1" x14ac:dyDescent="0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9.5" customHeight="1" x14ac:dyDescent="0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9.5" customHeight="1" x14ac:dyDescent="0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9.5" customHeight="1" x14ac:dyDescent="0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9.5" customHeight="1" x14ac:dyDescent="0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9.5" customHeight="1" x14ac:dyDescent="0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9.5" customHeight="1" x14ac:dyDescent="0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9.5" customHeight="1" x14ac:dyDescent="0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9.5" customHeight="1" x14ac:dyDescent="0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9.5" customHeight="1" x14ac:dyDescent="0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9.5" customHeight="1" x14ac:dyDescent="0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9.5" customHeight="1" x14ac:dyDescent="0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9.5" customHeight="1" x14ac:dyDescent="0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9.5" customHeight="1" x14ac:dyDescent="0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9.5" customHeight="1" x14ac:dyDescent="0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9.5" customHeight="1" x14ac:dyDescent="0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9.5" customHeight="1" x14ac:dyDescent="0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9.5" customHeight="1" x14ac:dyDescent="0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9.5" customHeight="1" x14ac:dyDescent="0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9.5" customHeight="1" x14ac:dyDescent="0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9.5" customHeight="1" x14ac:dyDescent="0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9.5" customHeight="1" x14ac:dyDescent="0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9.5" customHeight="1" x14ac:dyDescent="0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9.5" customHeight="1" x14ac:dyDescent="0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9.5" customHeight="1" x14ac:dyDescent="0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9.5" customHeight="1" x14ac:dyDescent="0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9.5" customHeight="1" x14ac:dyDescent="0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9.5" customHeight="1" x14ac:dyDescent="0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9.5" customHeight="1" x14ac:dyDescent="0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9.5" customHeight="1" x14ac:dyDescent="0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9.5" customHeight="1" x14ac:dyDescent="0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9.5" customHeight="1" x14ac:dyDescent="0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9.5" customHeight="1" x14ac:dyDescent="0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9.5" customHeight="1" x14ac:dyDescent="0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9.5" customHeight="1" x14ac:dyDescent="0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9.5" customHeight="1" x14ac:dyDescent="0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9.5" customHeight="1" x14ac:dyDescent="0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9.5" customHeight="1" x14ac:dyDescent="0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9.5" customHeight="1" x14ac:dyDescent="0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9.5" customHeight="1" x14ac:dyDescent="0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9.5" customHeight="1" x14ac:dyDescent="0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9.5" customHeight="1" x14ac:dyDescent="0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9.5" customHeight="1" x14ac:dyDescent="0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9.5" customHeight="1" x14ac:dyDescent="0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9.5" customHeight="1" x14ac:dyDescent="0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9.5" customHeight="1" x14ac:dyDescent="0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9.5" customHeight="1" x14ac:dyDescent="0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9.5" customHeight="1" x14ac:dyDescent="0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9.5" customHeight="1" x14ac:dyDescent="0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9.5" customHeight="1" x14ac:dyDescent="0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9.5" customHeight="1" x14ac:dyDescent="0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9.5" customHeight="1" x14ac:dyDescent="0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9.5" customHeight="1" x14ac:dyDescent="0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9.5" customHeight="1" x14ac:dyDescent="0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9.5" customHeight="1" x14ac:dyDescent="0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9.5" customHeight="1" x14ac:dyDescent="0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9.5" customHeight="1" x14ac:dyDescent="0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9.5" customHeight="1" x14ac:dyDescent="0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9.5" customHeight="1" x14ac:dyDescent="0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9.5" customHeight="1" x14ac:dyDescent="0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9.5" customHeight="1" x14ac:dyDescent="0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9.5" customHeight="1" x14ac:dyDescent="0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9.5" customHeight="1" x14ac:dyDescent="0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9.5" customHeight="1" x14ac:dyDescent="0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9.5" customHeight="1" x14ac:dyDescent="0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9.5" customHeight="1" x14ac:dyDescent="0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9.5" customHeight="1" x14ac:dyDescent="0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9.5" customHeight="1" x14ac:dyDescent="0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9.5" customHeight="1" x14ac:dyDescent="0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9.5" customHeight="1" x14ac:dyDescent="0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9.5" customHeight="1" x14ac:dyDescent="0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9.5" customHeight="1" x14ac:dyDescent="0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9.5" customHeight="1" x14ac:dyDescent="0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9.5" customHeight="1" x14ac:dyDescent="0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9.5" customHeight="1" x14ac:dyDescent="0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9.5" customHeight="1" x14ac:dyDescent="0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9.5" customHeight="1" x14ac:dyDescent="0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9.5" customHeight="1" x14ac:dyDescent="0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9.5" customHeight="1" x14ac:dyDescent="0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9.5" customHeight="1" x14ac:dyDescent="0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9.5" customHeight="1" x14ac:dyDescent="0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9.5" customHeight="1" x14ac:dyDescent="0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9.5" customHeight="1" x14ac:dyDescent="0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9.5" customHeight="1" x14ac:dyDescent="0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9.5" customHeight="1" x14ac:dyDescent="0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9.5" customHeight="1" x14ac:dyDescent="0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9.5" customHeight="1" x14ac:dyDescent="0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9.5" customHeight="1" x14ac:dyDescent="0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9.5" customHeight="1" x14ac:dyDescent="0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9.5" customHeight="1" x14ac:dyDescent="0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9.5" customHeight="1" x14ac:dyDescent="0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9.5" customHeight="1" x14ac:dyDescent="0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9.5" customHeight="1" x14ac:dyDescent="0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9.5" customHeight="1" x14ac:dyDescent="0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9.5" customHeight="1" x14ac:dyDescent="0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9.5" customHeight="1" x14ac:dyDescent="0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9.5" customHeight="1" x14ac:dyDescent="0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9.5" customHeight="1" x14ac:dyDescent="0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9.5" customHeight="1" x14ac:dyDescent="0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9.5" customHeight="1" x14ac:dyDescent="0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9.5" customHeight="1" x14ac:dyDescent="0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9.5" customHeight="1" x14ac:dyDescent="0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9.5" customHeight="1" x14ac:dyDescent="0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9.5" customHeight="1" x14ac:dyDescent="0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9.5" customHeight="1" x14ac:dyDescent="0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9.5" customHeight="1" x14ac:dyDescent="0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9.5" customHeight="1" x14ac:dyDescent="0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9.5" customHeight="1" x14ac:dyDescent="0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9.5" customHeight="1" x14ac:dyDescent="0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9.5" customHeight="1" x14ac:dyDescent="0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9.5" customHeight="1" x14ac:dyDescent="0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9.5" customHeight="1" x14ac:dyDescent="0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9.5" customHeight="1" x14ac:dyDescent="0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9.5" customHeight="1" x14ac:dyDescent="0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9.5" customHeight="1" x14ac:dyDescent="0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9.5" customHeight="1" x14ac:dyDescent="0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9.5" customHeight="1" x14ac:dyDescent="0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9.5" customHeight="1" x14ac:dyDescent="0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9.5" customHeight="1" x14ac:dyDescent="0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9.5" customHeight="1" x14ac:dyDescent="0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9.5" customHeight="1" x14ac:dyDescent="0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9.5" customHeight="1" x14ac:dyDescent="0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9.5" customHeight="1" x14ac:dyDescent="0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9.5" customHeight="1" x14ac:dyDescent="0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9.5" customHeight="1" x14ac:dyDescent="0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9.5" customHeight="1" x14ac:dyDescent="0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9.5" customHeight="1" x14ac:dyDescent="0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9.5" customHeight="1" x14ac:dyDescent="0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9.5" customHeight="1" x14ac:dyDescent="0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9.5" customHeight="1" x14ac:dyDescent="0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9.5" customHeight="1" x14ac:dyDescent="0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9.5" customHeight="1" x14ac:dyDescent="0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9.5" customHeight="1" x14ac:dyDescent="0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9.5" customHeight="1" x14ac:dyDescent="0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9.5" customHeight="1" x14ac:dyDescent="0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9.5" customHeight="1" x14ac:dyDescent="0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9.5" customHeight="1" x14ac:dyDescent="0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9.5" customHeight="1" x14ac:dyDescent="0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9.5" customHeight="1" x14ac:dyDescent="0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9.5" customHeight="1" x14ac:dyDescent="0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9.5" customHeight="1" x14ac:dyDescent="0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9.5" customHeight="1" x14ac:dyDescent="0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9.5" customHeight="1" x14ac:dyDescent="0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9.5" customHeight="1" x14ac:dyDescent="0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9.5" customHeight="1" x14ac:dyDescent="0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9.5" customHeight="1" x14ac:dyDescent="0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9.5" customHeight="1" x14ac:dyDescent="0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9.5" customHeight="1" x14ac:dyDescent="0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9.5" customHeight="1" x14ac:dyDescent="0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9.5" customHeight="1" x14ac:dyDescent="0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9.5" customHeight="1" x14ac:dyDescent="0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9.5" customHeight="1" x14ac:dyDescent="0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9.5" customHeight="1" x14ac:dyDescent="0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9.5" customHeight="1" x14ac:dyDescent="0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9.5" customHeight="1" x14ac:dyDescent="0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9.5" customHeight="1" x14ac:dyDescent="0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9.5" customHeight="1" x14ac:dyDescent="0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9.5" customHeight="1" x14ac:dyDescent="0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9.5" customHeight="1" x14ac:dyDescent="0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9.5" customHeight="1" x14ac:dyDescent="0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9.5" customHeight="1" x14ac:dyDescent="0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9.5" customHeight="1" x14ac:dyDescent="0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9.5" customHeight="1" x14ac:dyDescent="0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9.5" customHeight="1" x14ac:dyDescent="0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9.5" customHeight="1" x14ac:dyDescent="0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9.5" customHeight="1" x14ac:dyDescent="0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9.5" customHeight="1" x14ac:dyDescent="0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9.5" customHeight="1" x14ac:dyDescent="0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9.5" customHeight="1" x14ac:dyDescent="0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9.5" customHeight="1" x14ac:dyDescent="0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9.5" customHeight="1" x14ac:dyDescent="0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9.5" customHeight="1" x14ac:dyDescent="0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9.5" customHeight="1" x14ac:dyDescent="0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9.5" customHeight="1" x14ac:dyDescent="0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9.5" customHeight="1" x14ac:dyDescent="0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9.5" customHeight="1" x14ac:dyDescent="0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9.5" customHeight="1" x14ac:dyDescent="0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9.5" customHeight="1" x14ac:dyDescent="0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9.5" customHeight="1" x14ac:dyDescent="0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9.5" customHeight="1" x14ac:dyDescent="0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9.5" customHeight="1" x14ac:dyDescent="0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9.5" customHeight="1" x14ac:dyDescent="0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9.5" customHeight="1" x14ac:dyDescent="0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9.5" customHeight="1" x14ac:dyDescent="0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9.5" customHeight="1" x14ac:dyDescent="0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9.5" customHeight="1" x14ac:dyDescent="0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9.5" customHeight="1" x14ac:dyDescent="0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9.5" customHeight="1" x14ac:dyDescent="0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9.5" customHeight="1" x14ac:dyDescent="0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9.5" customHeight="1" x14ac:dyDescent="0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9.5" customHeight="1" x14ac:dyDescent="0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9.5" customHeight="1" x14ac:dyDescent="0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9.5" customHeight="1" x14ac:dyDescent="0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9.5" customHeight="1" x14ac:dyDescent="0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9.5" customHeight="1" x14ac:dyDescent="0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9.5" customHeight="1" x14ac:dyDescent="0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9.5" customHeight="1" x14ac:dyDescent="0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9.5" customHeight="1" x14ac:dyDescent="0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9.5" customHeight="1" x14ac:dyDescent="0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9.5" customHeight="1" x14ac:dyDescent="0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9.5" customHeight="1" x14ac:dyDescent="0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9.5" customHeight="1" x14ac:dyDescent="0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9.5" customHeight="1" x14ac:dyDescent="0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9.5" customHeight="1" x14ac:dyDescent="0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9.5" customHeight="1" x14ac:dyDescent="0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9.5" customHeight="1" x14ac:dyDescent="0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9.5" customHeight="1" x14ac:dyDescent="0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9.5" customHeight="1" x14ac:dyDescent="0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9.5" customHeight="1" x14ac:dyDescent="0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9.5" customHeight="1" x14ac:dyDescent="0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9.5" customHeight="1" x14ac:dyDescent="0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9.5" customHeight="1" x14ac:dyDescent="0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9.5" customHeight="1" x14ac:dyDescent="0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9.5" customHeight="1" x14ac:dyDescent="0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9.5" customHeight="1" x14ac:dyDescent="0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9.5" customHeight="1" x14ac:dyDescent="0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9.5" customHeight="1" x14ac:dyDescent="0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9.5" customHeight="1" x14ac:dyDescent="0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9.5" customHeight="1" x14ac:dyDescent="0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9.5" customHeight="1" x14ac:dyDescent="0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9.5" customHeight="1" x14ac:dyDescent="0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9.5" customHeight="1" x14ac:dyDescent="0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9.5" customHeight="1" x14ac:dyDescent="0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9.5" customHeight="1" x14ac:dyDescent="0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9.5" customHeight="1" x14ac:dyDescent="0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9.5" customHeight="1" x14ac:dyDescent="0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9.5" customHeight="1" x14ac:dyDescent="0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9.5" customHeight="1" x14ac:dyDescent="0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9.5" customHeight="1" x14ac:dyDescent="0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9.5" customHeight="1" x14ac:dyDescent="0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9.5" customHeight="1" x14ac:dyDescent="0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9.5" customHeight="1" x14ac:dyDescent="0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9.5" customHeight="1" x14ac:dyDescent="0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9.5" customHeight="1" x14ac:dyDescent="0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9.5" customHeight="1" x14ac:dyDescent="0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9.5" customHeight="1" x14ac:dyDescent="0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9.5" customHeight="1" x14ac:dyDescent="0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9.5" customHeight="1" x14ac:dyDescent="0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9.5" customHeight="1" x14ac:dyDescent="0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9.5" customHeight="1" x14ac:dyDescent="0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9.5" customHeight="1" x14ac:dyDescent="0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9.5" customHeight="1" x14ac:dyDescent="0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9.5" customHeight="1" x14ac:dyDescent="0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9.5" customHeight="1" x14ac:dyDescent="0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9.5" customHeight="1" x14ac:dyDescent="0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9.5" customHeight="1" x14ac:dyDescent="0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9.5" customHeight="1" x14ac:dyDescent="0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9.5" customHeight="1" x14ac:dyDescent="0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9.5" customHeight="1" x14ac:dyDescent="0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9.5" customHeight="1" x14ac:dyDescent="0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9.5" customHeight="1" x14ac:dyDescent="0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9.5" customHeight="1" x14ac:dyDescent="0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9.5" customHeight="1" x14ac:dyDescent="0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9.5" customHeight="1" x14ac:dyDescent="0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9.5" customHeight="1" x14ac:dyDescent="0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9.5" customHeight="1" x14ac:dyDescent="0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9.5" customHeight="1" x14ac:dyDescent="0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9.5" customHeight="1" x14ac:dyDescent="0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9.5" customHeight="1" x14ac:dyDescent="0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9.5" customHeight="1" x14ac:dyDescent="0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9.5" customHeight="1" x14ac:dyDescent="0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9.5" customHeight="1" x14ac:dyDescent="0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9.5" customHeight="1" x14ac:dyDescent="0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9.5" customHeight="1" x14ac:dyDescent="0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9.5" customHeight="1" x14ac:dyDescent="0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9.5" customHeight="1" x14ac:dyDescent="0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9.5" customHeight="1" x14ac:dyDescent="0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9.5" customHeight="1" x14ac:dyDescent="0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9.5" customHeight="1" x14ac:dyDescent="0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9.5" customHeight="1" x14ac:dyDescent="0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9.5" customHeight="1" x14ac:dyDescent="0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9.5" customHeight="1" x14ac:dyDescent="0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9.5" customHeight="1" x14ac:dyDescent="0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9.5" customHeight="1" x14ac:dyDescent="0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9.5" customHeight="1" x14ac:dyDescent="0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9.5" customHeight="1" x14ac:dyDescent="0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9.5" customHeight="1" x14ac:dyDescent="0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9.5" customHeight="1" x14ac:dyDescent="0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9.5" customHeight="1" x14ac:dyDescent="0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9.5" customHeight="1" x14ac:dyDescent="0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9.5" customHeight="1" x14ac:dyDescent="0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9.5" customHeight="1" x14ac:dyDescent="0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9.5" customHeight="1" x14ac:dyDescent="0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9.5" customHeight="1" x14ac:dyDescent="0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9.5" customHeight="1" x14ac:dyDescent="0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9.5" customHeight="1" x14ac:dyDescent="0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9.5" customHeight="1" x14ac:dyDescent="0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9.5" customHeight="1" x14ac:dyDescent="0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9.5" customHeight="1" x14ac:dyDescent="0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9.5" customHeight="1" x14ac:dyDescent="0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9.5" customHeight="1" x14ac:dyDescent="0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9.5" customHeight="1" x14ac:dyDescent="0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9.5" customHeight="1" x14ac:dyDescent="0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9.5" customHeight="1" x14ac:dyDescent="0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9.5" customHeight="1" x14ac:dyDescent="0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9.5" customHeight="1" x14ac:dyDescent="0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9.5" customHeight="1" x14ac:dyDescent="0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9.5" customHeight="1" x14ac:dyDescent="0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9.5" customHeight="1" x14ac:dyDescent="0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9.5" customHeight="1" x14ac:dyDescent="0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9.5" customHeight="1" x14ac:dyDescent="0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9.5" customHeight="1" x14ac:dyDescent="0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9.5" customHeight="1" x14ac:dyDescent="0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9.5" customHeight="1" x14ac:dyDescent="0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9.5" customHeight="1" x14ac:dyDescent="0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9.5" customHeight="1" x14ac:dyDescent="0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9.5" customHeight="1" x14ac:dyDescent="0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9.5" customHeight="1" x14ac:dyDescent="0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9.5" customHeight="1" x14ac:dyDescent="0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9.5" customHeight="1" x14ac:dyDescent="0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9.5" customHeight="1" x14ac:dyDescent="0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9.5" customHeight="1" x14ac:dyDescent="0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9.5" customHeight="1" x14ac:dyDescent="0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9.5" customHeight="1" x14ac:dyDescent="0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9.5" customHeight="1" x14ac:dyDescent="0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9.5" customHeight="1" x14ac:dyDescent="0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9.5" customHeight="1" x14ac:dyDescent="0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9.5" customHeight="1" x14ac:dyDescent="0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9.5" customHeight="1" x14ac:dyDescent="0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9.5" customHeight="1" x14ac:dyDescent="0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9.5" customHeight="1" x14ac:dyDescent="0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9.5" customHeight="1" x14ac:dyDescent="0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9.5" customHeight="1" x14ac:dyDescent="0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9.5" customHeight="1" x14ac:dyDescent="0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9.5" customHeight="1" x14ac:dyDescent="0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9.5" customHeight="1" x14ac:dyDescent="0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9.5" customHeight="1" x14ac:dyDescent="0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9.5" customHeight="1" x14ac:dyDescent="0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9.5" customHeight="1" x14ac:dyDescent="0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9.5" customHeight="1" x14ac:dyDescent="0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9.5" customHeight="1" x14ac:dyDescent="0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9.5" customHeight="1" x14ac:dyDescent="0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9.5" customHeight="1" x14ac:dyDescent="0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9.5" customHeight="1" x14ac:dyDescent="0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9.5" customHeight="1" x14ac:dyDescent="0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9.5" customHeight="1" x14ac:dyDescent="0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9.5" customHeight="1" x14ac:dyDescent="0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9.5" customHeight="1" x14ac:dyDescent="0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9.5" customHeight="1" x14ac:dyDescent="0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9.5" customHeight="1" x14ac:dyDescent="0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9.5" customHeight="1" x14ac:dyDescent="0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9.5" customHeight="1" x14ac:dyDescent="0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9.5" customHeight="1" x14ac:dyDescent="0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9.5" customHeight="1" x14ac:dyDescent="0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9.5" customHeight="1" x14ac:dyDescent="0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9.5" customHeight="1" x14ac:dyDescent="0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9.5" customHeight="1" x14ac:dyDescent="0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9.5" customHeight="1" x14ac:dyDescent="0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9.5" customHeight="1" x14ac:dyDescent="0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9.5" customHeight="1" x14ac:dyDescent="0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9.5" customHeight="1" x14ac:dyDescent="0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9.5" customHeight="1" x14ac:dyDescent="0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9.5" customHeight="1" x14ac:dyDescent="0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9.5" customHeight="1" x14ac:dyDescent="0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9.5" customHeight="1" x14ac:dyDescent="0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9.5" customHeight="1" x14ac:dyDescent="0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9.5" customHeight="1" x14ac:dyDescent="0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9.5" customHeight="1" x14ac:dyDescent="0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9.5" customHeight="1" x14ac:dyDescent="0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9.5" customHeight="1" x14ac:dyDescent="0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9.5" customHeight="1" x14ac:dyDescent="0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9.5" customHeight="1" x14ac:dyDescent="0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9.5" customHeight="1" x14ac:dyDescent="0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9.5" customHeight="1" x14ac:dyDescent="0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9.5" customHeight="1" x14ac:dyDescent="0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9.5" customHeight="1" x14ac:dyDescent="0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9.5" customHeight="1" x14ac:dyDescent="0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9.5" customHeight="1" x14ac:dyDescent="0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9.5" customHeight="1" x14ac:dyDescent="0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9.5" customHeight="1" x14ac:dyDescent="0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9.5" customHeight="1" x14ac:dyDescent="0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9.5" customHeight="1" x14ac:dyDescent="0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9.5" customHeight="1" x14ac:dyDescent="0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9.5" customHeight="1" x14ac:dyDescent="0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9.5" customHeight="1" x14ac:dyDescent="0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9.5" customHeight="1" x14ac:dyDescent="0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9.5" customHeight="1" x14ac:dyDescent="0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9.5" customHeight="1" x14ac:dyDescent="0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9.5" customHeight="1" x14ac:dyDescent="0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9.5" customHeight="1" x14ac:dyDescent="0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9.5" customHeight="1" x14ac:dyDescent="0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9.5" customHeight="1" x14ac:dyDescent="0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9.5" customHeight="1" x14ac:dyDescent="0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9.5" customHeight="1" x14ac:dyDescent="0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9.5" customHeight="1" x14ac:dyDescent="0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9.5" customHeight="1" x14ac:dyDescent="0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9.5" customHeight="1" x14ac:dyDescent="0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9.5" customHeight="1" x14ac:dyDescent="0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9.5" customHeight="1" x14ac:dyDescent="0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9.5" customHeight="1" x14ac:dyDescent="0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9.5" customHeight="1" x14ac:dyDescent="0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9.5" customHeight="1" x14ac:dyDescent="0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9.5" customHeight="1" x14ac:dyDescent="0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9.5" customHeight="1" x14ac:dyDescent="0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9.5" customHeight="1" x14ac:dyDescent="0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9.5" customHeight="1" x14ac:dyDescent="0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9.5" customHeight="1" x14ac:dyDescent="0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9.5" customHeight="1" x14ac:dyDescent="0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9.5" customHeight="1" x14ac:dyDescent="0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9.5" customHeight="1" x14ac:dyDescent="0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9.5" customHeight="1" x14ac:dyDescent="0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9.5" customHeight="1" x14ac:dyDescent="0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9.5" customHeight="1" x14ac:dyDescent="0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9.5" customHeight="1" x14ac:dyDescent="0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9.5" customHeight="1" x14ac:dyDescent="0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9.5" customHeight="1" x14ac:dyDescent="0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9.5" customHeight="1" x14ac:dyDescent="0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9.5" customHeight="1" x14ac:dyDescent="0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9.5" customHeight="1" x14ac:dyDescent="0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9.5" customHeight="1" x14ac:dyDescent="0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9.5" customHeight="1" x14ac:dyDescent="0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9.5" customHeight="1" x14ac:dyDescent="0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9.5" customHeight="1" x14ac:dyDescent="0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9.5" customHeight="1" x14ac:dyDescent="0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9.5" customHeight="1" x14ac:dyDescent="0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9.5" customHeight="1" x14ac:dyDescent="0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9.5" customHeight="1" x14ac:dyDescent="0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9.5" customHeight="1" x14ac:dyDescent="0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9.5" customHeight="1" x14ac:dyDescent="0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9.5" customHeight="1" x14ac:dyDescent="0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9.5" customHeight="1" x14ac:dyDescent="0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9.5" customHeight="1" x14ac:dyDescent="0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9.5" customHeight="1" x14ac:dyDescent="0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9.5" customHeight="1" x14ac:dyDescent="0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9.5" customHeight="1" x14ac:dyDescent="0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9.5" customHeight="1" x14ac:dyDescent="0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9.5" customHeight="1" x14ac:dyDescent="0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9.5" customHeight="1" x14ac:dyDescent="0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9.5" customHeight="1" x14ac:dyDescent="0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9.5" customHeight="1" x14ac:dyDescent="0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9.5" customHeight="1" x14ac:dyDescent="0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9.5" customHeight="1" x14ac:dyDescent="0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9.5" customHeight="1" x14ac:dyDescent="0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9.5" customHeight="1" x14ac:dyDescent="0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9.5" customHeight="1" x14ac:dyDescent="0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9.5" customHeight="1" x14ac:dyDescent="0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9.5" customHeight="1" x14ac:dyDescent="0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9.5" customHeight="1" x14ac:dyDescent="0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9.5" customHeight="1" x14ac:dyDescent="0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9.5" customHeight="1" x14ac:dyDescent="0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9.5" customHeight="1" x14ac:dyDescent="0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9.5" customHeight="1" x14ac:dyDescent="0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9.5" customHeight="1" x14ac:dyDescent="0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9.5" customHeight="1" x14ac:dyDescent="0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9.5" customHeight="1" x14ac:dyDescent="0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9.5" customHeight="1" x14ac:dyDescent="0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9.5" customHeight="1" x14ac:dyDescent="0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9.5" customHeight="1" x14ac:dyDescent="0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9.5" customHeight="1" x14ac:dyDescent="0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9.5" customHeight="1" x14ac:dyDescent="0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9.5" customHeight="1" x14ac:dyDescent="0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9.5" customHeight="1" x14ac:dyDescent="0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9.5" customHeight="1" x14ac:dyDescent="0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9.5" customHeight="1" x14ac:dyDescent="0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9.5" customHeight="1" x14ac:dyDescent="0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9.5" customHeight="1" x14ac:dyDescent="0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9.5" customHeight="1" x14ac:dyDescent="0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9.5" customHeight="1" x14ac:dyDescent="0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9.5" customHeight="1" x14ac:dyDescent="0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9.5" customHeight="1" x14ac:dyDescent="0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9.5" customHeight="1" x14ac:dyDescent="0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9.5" customHeight="1" x14ac:dyDescent="0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9.5" customHeight="1" x14ac:dyDescent="0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9.5" customHeight="1" x14ac:dyDescent="0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9.5" customHeight="1" x14ac:dyDescent="0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9.5" customHeight="1" x14ac:dyDescent="0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9.5" customHeight="1" x14ac:dyDescent="0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9.5" customHeight="1" x14ac:dyDescent="0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9.5" customHeight="1" x14ac:dyDescent="0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9.5" customHeight="1" x14ac:dyDescent="0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9.5" customHeight="1" x14ac:dyDescent="0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9.5" customHeight="1" x14ac:dyDescent="0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9.5" customHeight="1" x14ac:dyDescent="0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9.5" customHeight="1" x14ac:dyDescent="0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9.5" customHeight="1" x14ac:dyDescent="0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9.5" customHeight="1" x14ac:dyDescent="0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9.5" customHeight="1" x14ac:dyDescent="0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9.5" customHeight="1" x14ac:dyDescent="0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9.5" customHeight="1" x14ac:dyDescent="0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9.5" customHeight="1" x14ac:dyDescent="0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9.5" customHeight="1" x14ac:dyDescent="0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9.5" customHeight="1" x14ac:dyDescent="0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9.5" customHeight="1" x14ac:dyDescent="0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9.5" customHeight="1" x14ac:dyDescent="0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9.5" customHeight="1" x14ac:dyDescent="0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9.5" customHeight="1" x14ac:dyDescent="0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9.5" customHeight="1" x14ac:dyDescent="0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9.5" customHeight="1" x14ac:dyDescent="0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9.5" customHeight="1" x14ac:dyDescent="0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9.5" customHeight="1" x14ac:dyDescent="0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9.5" customHeight="1" x14ac:dyDescent="0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9.5" customHeight="1" x14ac:dyDescent="0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9.5" customHeight="1" x14ac:dyDescent="0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9.5" customHeight="1" x14ac:dyDescent="0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9.5" customHeight="1" x14ac:dyDescent="0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9.5" customHeight="1" x14ac:dyDescent="0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9.5" customHeight="1" x14ac:dyDescent="0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9.5" customHeight="1" x14ac:dyDescent="0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9.5" customHeight="1" x14ac:dyDescent="0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9.5" customHeight="1" x14ac:dyDescent="0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9.5" customHeight="1" x14ac:dyDescent="0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9.5" customHeight="1" x14ac:dyDescent="0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9.5" customHeight="1" x14ac:dyDescent="0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9.5" customHeight="1" x14ac:dyDescent="0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9.5" customHeight="1" x14ac:dyDescent="0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9.5" customHeight="1" x14ac:dyDescent="0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9.5" customHeight="1" x14ac:dyDescent="0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9.5" customHeight="1" x14ac:dyDescent="0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9.5" customHeight="1" x14ac:dyDescent="0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9.5" customHeight="1" x14ac:dyDescent="0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9.5" customHeight="1" x14ac:dyDescent="0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9.5" customHeight="1" x14ac:dyDescent="0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9.5" customHeight="1" x14ac:dyDescent="0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9.5" customHeight="1" x14ac:dyDescent="0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9.5" customHeight="1" x14ac:dyDescent="0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9.5" customHeight="1" x14ac:dyDescent="0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9.5" customHeight="1" x14ac:dyDescent="0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9.5" customHeight="1" x14ac:dyDescent="0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9.5" customHeight="1" x14ac:dyDescent="0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9.5" customHeight="1" x14ac:dyDescent="0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9.5" customHeight="1" x14ac:dyDescent="0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9.5" customHeight="1" x14ac:dyDescent="0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9.5" customHeight="1" x14ac:dyDescent="0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9.5" customHeight="1" x14ac:dyDescent="0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9.5" customHeight="1" x14ac:dyDescent="0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9.5" customHeight="1" x14ac:dyDescent="0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9.5" customHeight="1" x14ac:dyDescent="0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9.5" customHeight="1" x14ac:dyDescent="0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9.5" customHeight="1" x14ac:dyDescent="0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9.5" customHeight="1" x14ac:dyDescent="0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9.5" customHeight="1" x14ac:dyDescent="0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9.5" customHeight="1" x14ac:dyDescent="0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9.5" customHeight="1" x14ac:dyDescent="0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9.5" customHeight="1" x14ac:dyDescent="0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9.5" customHeight="1" x14ac:dyDescent="0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9.5" customHeight="1" x14ac:dyDescent="0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9.5" customHeight="1" x14ac:dyDescent="0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9.5" customHeight="1" x14ac:dyDescent="0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9.5" customHeight="1" x14ac:dyDescent="0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9.5" customHeight="1" x14ac:dyDescent="0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9.5" customHeight="1" x14ac:dyDescent="0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9.5" customHeight="1" x14ac:dyDescent="0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9.5" customHeight="1" x14ac:dyDescent="0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9.5" customHeight="1" x14ac:dyDescent="0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9.5" customHeight="1" x14ac:dyDescent="0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9.5" customHeight="1" x14ac:dyDescent="0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9.5" customHeight="1" x14ac:dyDescent="0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9.5" customHeight="1" x14ac:dyDescent="0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9.5" customHeight="1" x14ac:dyDescent="0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9.5" customHeight="1" x14ac:dyDescent="0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9.5" customHeight="1" x14ac:dyDescent="0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9.5" customHeight="1" x14ac:dyDescent="0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9.5" customHeight="1" x14ac:dyDescent="0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9.5" customHeight="1" x14ac:dyDescent="0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9.5" customHeight="1" x14ac:dyDescent="0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9.5" customHeight="1" x14ac:dyDescent="0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9.5" customHeight="1" x14ac:dyDescent="0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9.5" customHeight="1" x14ac:dyDescent="0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9.5" customHeight="1" x14ac:dyDescent="0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9.5" customHeight="1" x14ac:dyDescent="0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9.5" customHeight="1" x14ac:dyDescent="0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9.5" customHeight="1" x14ac:dyDescent="0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9.5" customHeight="1" x14ac:dyDescent="0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9.5" customHeight="1" x14ac:dyDescent="0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9.5" customHeight="1" x14ac:dyDescent="0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9.5" customHeight="1" x14ac:dyDescent="0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9.5" customHeight="1" x14ac:dyDescent="0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9.5" customHeight="1" x14ac:dyDescent="0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9.5" customHeight="1" x14ac:dyDescent="0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9.5" customHeight="1" x14ac:dyDescent="0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9.5" customHeight="1" x14ac:dyDescent="0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9.5" customHeight="1" x14ac:dyDescent="0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9.5" customHeight="1" x14ac:dyDescent="0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9.5" customHeight="1" x14ac:dyDescent="0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9.5" customHeight="1" x14ac:dyDescent="0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9.5" customHeight="1" x14ac:dyDescent="0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9.5" customHeight="1" x14ac:dyDescent="0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9.5" customHeight="1" x14ac:dyDescent="0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9.5" customHeight="1" x14ac:dyDescent="0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9.5" customHeight="1" x14ac:dyDescent="0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9.5" customHeight="1" x14ac:dyDescent="0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9.5" customHeight="1" x14ac:dyDescent="0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9.5" customHeight="1" x14ac:dyDescent="0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9.5" customHeight="1" x14ac:dyDescent="0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9.5" customHeight="1" x14ac:dyDescent="0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9.5" customHeight="1" x14ac:dyDescent="0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9.5" customHeight="1" x14ac:dyDescent="0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9.5" customHeight="1" x14ac:dyDescent="0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9.5" customHeight="1" x14ac:dyDescent="0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9.5" customHeight="1" x14ac:dyDescent="0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9.5" customHeight="1" x14ac:dyDescent="0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9.5" customHeight="1" x14ac:dyDescent="0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9.5" customHeight="1" x14ac:dyDescent="0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9.5" customHeight="1" x14ac:dyDescent="0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9.5" customHeight="1" x14ac:dyDescent="0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9.5" customHeight="1" x14ac:dyDescent="0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9.5" customHeight="1" x14ac:dyDescent="0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9.5" customHeight="1" x14ac:dyDescent="0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9.5" customHeight="1" x14ac:dyDescent="0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9.5" customHeight="1" x14ac:dyDescent="0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9.5" customHeight="1" x14ac:dyDescent="0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9.5" customHeight="1" x14ac:dyDescent="0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9.5" customHeight="1" x14ac:dyDescent="0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9.5" customHeight="1" x14ac:dyDescent="0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9.5" customHeight="1" x14ac:dyDescent="0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9.5" customHeight="1" x14ac:dyDescent="0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9.5" customHeight="1" x14ac:dyDescent="0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9.5" customHeight="1" x14ac:dyDescent="0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9.5" customHeight="1" x14ac:dyDescent="0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9.5" customHeight="1" x14ac:dyDescent="0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9.5" customHeight="1" x14ac:dyDescent="0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9.5" customHeight="1" x14ac:dyDescent="0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9.5" customHeight="1" x14ac:dyDescent="0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9.5" customHeight="1" x14ac:dyDescent="0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9.5" customHeight="1" x14ac:dyDescent="0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9.5" customHeight="1" x14ac:dyDescent="0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9.5" customHeight="1" x14ac:dyDescent="0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9.5" customHeight="1" x14ac:dyDescent="0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9.5" customHeight="1" x14ac:dyDescent="0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9.5" customHeight="1" x14ac:dyDescent="0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9.5" customHeight="1" x14ac:dyDescent="0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9.5" customHeight="1" x14ac:dyDescent="0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9.5" customHeight="1" x14ac:dyDescent="0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9.5" customHeight="1" x14ac:dyDescent="0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9.5" customHeight="1" x14ac:dyDescent="0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9.5" customHeight="1" x14ac:dyDescent="0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9.5" customHeight="1" x14ac:dyDescent="0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9.5" customHeight="1" x14ac:dyDescent="0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9.5" customHeight="1" x14ac:dyDescent="0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9.5" customHeight="1" x14ac:dyDescent="0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9.5" customHeight="1" x14ac:dyDescent="0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9.5" customHeight="1" x14ac:dyDescent="0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9.5" customHeight="1" x14ac:dyDescent="0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9.5" customHeight="1" x14ac:dyDescent="0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9.5" customHeight="1" x14ac:dyDescent="0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9.5" customHeight="1" x14ac:dyDescent="0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9.5" customHeight="1" x14ac:dyDescent="0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9.5" customHeight="1" x14ac:dyDescent="0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9.5" customHeight="1" x14ac:dyDescent="0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9.5" customHeight="1" x14ac:dyDescent="0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9.5" customHeight="1" x14ac:dyDescent="0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9.5" customHeight="1" x14ac:dyDescent="0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9.5" customHeight="1" x14ac:dyDescent="0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9.5" customHeight="1" x14ac:dyDescent="0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9.5" customHeight="1" x14ac:dyDescent="0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9.5" customHeight="1" x14ac:dyDescent="0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9.5" customHeight="1" x14ac:dyDescent="0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9.5" customHeight="1" x14ac:dyDescent="0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9.5" customHeight="1" x14ac:dyDescent="0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9.5" customHeight="1" x14ac:dyDescent="0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9.5" customHeight="1" x14ac:dyDescent="0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9.5" customHeight="1" x14ac:dyDescent="0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9.5" customHeight="1" x14ac:dyDescent="0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9.5" customHeight="1" x14ac:dyDescent="0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9.5" customHeight="1" x14ac:dyDescent="0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9.5" customHeight="1" x14ac:dyDescent="0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9.5" customHeight="1" x14ac:dyDescent="0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9.5" customHeight="1" x14ac:dyDescent="0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9.5" customHeight="1" x14ac:dyDescent="0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9.5" customHeight="1" x14ac:dyDescent="0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9.5" customHeight="1" x14ac:dyDescent="0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9.5" customHeight="1" x14ac:dyDescent="0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9.5" customHeight="1" x14ac:dyDescent="0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9.5" customHeight="1" x14ac:dyDescent="0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9.5" customHeight="1" x14ac:dyDescent="0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9.5" customHeight="1" x14ac:dyDescent="0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9.5" customHeight="1" x14ac:dyDescent="0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9.5" customHeight="1" x14ac:dyDescent="0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9.5" customHeight="1" x14ac:dyDescent="0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9.5" customHeight="1" x14ac:dyDescent="0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9.5" customHeight="1" x14ac:dyDescent="0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9.5" customHeight="1" x14ac:dyDescent="0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9.5" customHeight="1" x14ac:dyDescent="0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9.5" customHeight="1" x14ac:dyDescent="0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9.5" customHeight="1" x14ac:dyDescent="0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9.5" customHeight="1" x14ac:dyDescent="0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9.5" customHeight="1" x14ac:dyDescent="0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9.5" customHeight="1" x14ac:dyDescent="0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9.5" customHeight="1" x14ac:dyDescent="0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9.5" customHeight="1" x14ac:dyDescent="0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9.5" customHeight="1" x14ac:dyDescent="0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9.5" customHeight="1" x14ac:dyDescent="0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9.5" customHeight="1" x14ac:dyDescent="0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9.5" customHeight="1" x14ac:dyDescent="0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9.5" customHeight="1" x14ac:dyDescent="0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9.5" customHeight="1" x14ac:dyDescent="0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9.5" customHeight="1" x14ac:dyDescent="0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9.5" customHeight="1" x14ac:dyDescent="0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9.5" customHeight="1" x14ac:dyDescent="0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9.5" customHeight="1" x14ac:dyDescent="0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9.5" customHeight="1" x14ac:dyDescent="0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9.5" customHeight="1" x14ac:dyDescent="0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9.5" customHeight="1" x14ac:dyDescent="0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9.5" customHeight="1" x14ac:dyDescent="0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9.5" customHeight="1" x14ac:dyDescent="0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9.5" customHeight="1" x14ac:dyDescent="0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9.5" customHeight="1" x14ac:dyDescent="0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9.5" customHeight="1" x14ac:dyDescent="0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9.5" customHeight="1" x14ac:dyDescent="0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9.5" customHeight="1" x14ac:dyDescent="0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9.5" customHeight="1" x14ac:dyDescent="0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9.5" customHeight="1" x14ac:dyDescent="0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9.5" customHeight="1" x14ac:dyDescent="0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9.5" customHeight="1" x14ac:dyDescent="0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9.5" customHeight="1" x14ac:dyDescent="0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9.5" customHeight="1" x14ac:dyDescent="0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9.5" customHeight="1" x14ac:dyDescent="0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9.5" customHeight="1" x14ac:dyDescent="0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9.5" customHeight="1" x14ac:dyDescent="0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9.5" customHeight="1" x14ac:dyDescent="0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9.5" customHeight="1" x14ac:dyDescent="0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9.5" customHeight="1" x14ac:dyDescent="0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9.5" customHeight="1" x14ac:dyDescent="0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9.5" customHeight="1" x14ac:dyDescent="0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9.5" customHeight="1" x14ac:dyDescent="0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9.5" customHeight="1" x14ac:dyDescent="0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9.5" customHeight="1" x14ac:dyDescent="0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9.5" customHeight="1" x14ac:dyDescent="0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9.5" customHeight="1" x14ac:dyDescent="0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9.5" customHeight="1" x14ac:dyDescent="0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9.5" customHeight="1" x14ac:dyDescent="0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9.5" customHeight="1" x14ac:dyDescent="0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9.5" customHeight="1" x14ac:dyDescent="0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9.5" customHeight="1" x14ac:dyDescent="0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9.5" customHeight="1" x14ac:dyDescent="0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9.5" customHeight="1" x14ac:dyDescent="0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9.5" customHeight="1" x14ac:dyDescent="0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9.5" customHeight="1" x14ac:dyDescent="0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9.5" customHeight="1" x14ac:dyDescent="0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9.5" customHeight="1" x14ac:dyDescent="0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9.5" customHeight="1" x14ac:dyDescent="0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9.5" customHeight="1" x14ac:dyDescent="0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9.5" customHeight="1" x14ac:dyDescent="0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9.5" customHeight="1" x14ac:dyDescent="0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9.5" customHeight="1" x14ac:dyDescent="0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9.5" customHeight="1" x14ac:dyDescent="0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9.5" customHeight="1" x14ac:dyDescent="0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9.5" customHeight="1" x14ac:dyDescent="0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9.5" customHeight="1" x14ac:dyDescent="0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</sheetData>
  <sheetProtection algorithmName="SHA-512" hashValue="u34eElGMa7hGxWv6du5lRp/TCuFFIvtJOP7H3pu8oBfyb8GYeLxrk3e9b+OGuhH7FtP1g9igViU4ToUk0ry+lg==" saltValue="FeArNZ5gnn2rEFfVqakLVg==" spinCount="100000" sheet="1" objects="1" scenarios="1" selectLockedCells="1"/>
  <mergeCells count="13">
    <mergeCell ref="A19:C20"/>
    <mergeCell ref="J19:M20"/>
    <mergeCell ref="A14:C14"/>
    <mergeCell ref="A16:C16"/>
    <mergeCell ref="A17:C17"/>
    <mergeCell ref="E19:H20"/>
    <mergeCell ref="A11:C11"/>
    <mergeCell ref="A12:C12"/>
    <mergeCell ref="A5:B5"/>
    <mergeCell ref="C5:E5"/>
    <mergeCell ref="A6:B6"/>
    <mergeCell ref="C6:E6"/>
    <mergeCell ref="A8:D8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Feiertage!$C$41:$C$44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showGridLines="0" workbookViewId="0">
      <selection activeCell="F8" sqref="F8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26</v>
      </c>
      <c r="B1" s="34"/>
      <c r="C1" s="35">
        <f>Deckblatt!C2</f>
        <v>2024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38" t="s">
        <v>27</v>
      </c>
      <c r="B5" s="39" t="s">
        <v>28</v>
      </c>
      <c r="C5" s="40" t="s">
        <v>29</v>
      </c>
      <c r="D5" s="41" t="s">
        <v>30</v>
      </c>
      <c r="E5" s="41" t="s">
        <v>31</v>
      </c>
      <c r="F5" s="42" t="s">
        <v>32</v>
      </c>
      <c r="G5" s="43" t="s">
        <v>7</v>
      </c>
      <c r="H5" s="44" t="s">
        <v>33</v>
      </c>
    </row>
    <row r="6" spans="1:8" ht="16.5" customHeight="1" x14ac:dyDescent="0.5">
      <c r="A6" s="38" t="str">
        <f>IF(ISNUMBER(VLOOKUP(B6,Feiertage!$B:$B,1,FALSE))=TRUE,"Feiertag",TEXT(B6,"TTTT"))</f>
        <v>Montag</v>
      </c>
      <c r="B6" s="73">
        <f>DATE(C1,7,1)</f>
        <v>45474</v>
      </c>
      <c r="C6" s="92"/>
      <c r="D6" s="93"/>
      <c r="E6" s="93"/>
      <c r="F6" s="94"/>
      <c r="G6" s="69" t="str">
        <f>IF(AND(C6="",D6=""),"0,00",(Deckblatt!$F$8))</f>
        <v>0,00</v>
      </c>
      <c r="H6" s="71">
        <f>IF('Juli '!$C6="Bildungstag",('Juli '!$E6-'Juli '!$D6-'Juli '!$F6)*24,IF('Juli '!$C6="Gleittag",('Juli '!$E6-'Juli '!$D6-'Juli '!$F6)*24,IF('Juli '!$C6="",('Juli '!$E6-'Juli '!$D6-'Juli '!$F6)*24,(Deckblatt!$E$8/5))))</f>
        <v>0</v>
      </c>
    </row>
    <row r="7" spans="1:8" ht="16.5" customHeight="1" x14ac:dyDescent="0.5">
      <c r="A7" s="75" t="str">
        <f>IF(ISNUMBER(VLOOKUP(B7,Feiertage!$B:$B,1,FALSE))=TRUE,"Feiertag",TEXT(B7,"TTTT"))</f>
        <v>Dienstag</v>
      </c>
      <c r="B7" s="74">
        <f t="shared" ref="B7:B36" si="0">B6+1</f>
        <v>45475</v>
      </c>
      <c r="C7" s="95"/>
      <c r="D7" s="96"/>
      <c r="E7" s="96"/>
      <c r="F7" s="97"/>
      <c r="G7" s="70" t="str">
        <f>IF(AND(C7="",D7=""),"0,00",(Deckblatt!$F$8))</f>
        <v>0,00</v>
      </c>
      <c r="H7" s="72">
        <f>IF('Juli '!$C7="Bildungstag",('Juli '!$E7-'Juli '!$D7-'Juli '!$F7)*24,IF('Juli '!$C7="Gleittag",('Juli '!$E7-'Juli '!$D7-'Juli '!$F7)*24,IF('Juli '!$C7="",('Juli '!$E7-'Juli '!$D7-'Juli '!$F7)*24,(Deckblatt!$E$8/5))))</f>
        <v>0</v>
      </c>
    </row>
    <row r="8" spans="1:8" ht="16.5" customHeight="1" x14ac:dyDescent="0.5">
      <c r="A8" s="38" t="str">
        <f>IF(ISNUMBER(VLOOKUP(B8,Feiertage!$B:$B,1,FALSE))=TRUE,"Feiertag",TEXT(B8,"TTTT"))</f>
        <v>Mittwoch</v>
      </c>
      <c r="B8" s="73">
        <f t="shared" si="0"/>
        <v>45476</v>
      </c>
      <c r="C8" s="92"/>
      <c r="D8" s="93"/>
      <c r="E8" s="93"/>
      <c r="F8" s="94"/>
      <c r="G8" s="69" t="str">
        <f>IF(AND(C8="",D8=""),"0,00",(Deckblatt!$F$8))</f>
        <v>0,00</v>
      </c>
      <c r="H8" s="71">
        <f>IF('Juli '!$C8="Bildungstag",('Juli '!$E8-'Juli '!$D8-'Juli '!$F8)*24,IF('Juli '!$C8="Gleittag",('Juli '!$E8-'Juli '!$D8-'Juli '!$F8)*24,IF('Juli '!$C8="",('Juli '!$E8-'Juli '!$D8-'Juli '!$F8)*24,(Deckblatt!$E$8/5))))</f>
        <v>0</v>
      </c>
    </row>
    <row r="9" spans="1:8" ht="16.5" customHeight="1" x14ac:dyDescent="0.5">
      <c r="A9" s="75" t="str">
        <f>IF(ISNUMBER(VLOOKUP(B9,Feiertage!$B:$B,1,FALSE))=TRUE,"Feiertag",TEXT(B9,"TTTT"))</f>
        <v>Donnerstag</v>
      </c>
      <c r="B9" s="74">
        <f t="shared" si="0"/>
        <v>45477</v>
      </c>
      <c r="C9" s="95"/>
      <c r="D9" s="96"/>
      <c r="E9" s="96"/>
      <c r="F9" s="97"/>
      <c r="G9" s="70" t="str">
        <f>IF(AND(C9="",D9=""),"0,00",(Deckblatt!$F$8))</f>
        <v>0,00</v>
      </c>
      <c r="H9" s="72">
        <f>IF('Juli '!$C9="Bildungstag",('Juli '!$E9-'Juli '!$D9-'Juli '!$F9)*24,IF('Juli '!$C9="Gleittag",('Juli '!$E9-'Juli '!$D9-'Juli '!$F9)*24,IF('Juli '!$C9="",('Juli '!$E9-'Juli '!$D9-'Juli '!$F9)*24,(Deckblatt!$E$8/5))))</f>
        <v>0</v>
      </c>
    </row>
    <row r="10" spans="1:8" ht="16.5" customHeight="1" x14ac:dyDescent="0.5">
      <c r="A10" s="38" t="str">
        <f>IF(ISNUMBER(VLOOKUP(B10,Feiertage!$B:$B,1,FALSE))=TRUE,"Feiertag",TEXT(B10,"TTTT"))</f>
        <v>Freitag</v>
      </c>
      <c r="B10" s="73">
        <f t="shared" si="0"/>
        <v>45478</v>
      </c>
      <c r="C10" s="92"/>
      <c r="D10" s="93"/>
      <c r="E10" s="93"/>
      <c r="F10" s="94"/>
      <c r="G10" s="69" t="str">
        <f>IF(AND(C10="",D10=""),"0,00",(Deckblatt!$F$8))</f>
        <v>0,00</v>
      </c>
      <c r="H10" s="71">
        <f>IF('Juli '!$C10="Bildungstag",('Juli '!$E10-'Juli '!$D10-'Juli '!$F10)*24,IF('Juli '!$C10="Gleittag",('Juli '!$E10-'Juli '!$D10-'Juli '!$F10)*24,IF('Juli '!$C10="",('Juli '!$E10-'Juli '!$D10-'Juli '!$F10)*24,(Deckblatt!$E$8/5))))</f>
        <v>0</v>
      </c>
    </row>
    <row r="11" spans="1:8" ht="16.5" customHeight="1" x14ac:dyDescent="0.5">
      <c r="A11" s="75" t="str">
        <f>IF(ISNUMBER(VLOOKUP(B11,Feiertage!$B:$B,1,FALSE))=TRUE,"Feiertag",TEXT(B11,"TTTT"))</f>
        <v>Samstag</v>
      </c>
      <c r="B11" s="74">
        <f t="shared" si="0"/>
        <v>45479</v>
      </c>
      <c r="C11" s="95"/>
      <c r="D11" s="96"/>
      <c r="E11" s="96"/>
      <c r="F11" s="97"/>
      <c r="G11" s="70" t="str">
        <f>IF(AND(C11="",D11=""),"0,00",(Deckblatt!$F$8))</f>
        <v>0,00</v>
      </c>
      <c r="H11" s="72">
        <f>IF('Juli '!$C11="Bildungstag",('Juli '!$E11-'Juli '!$D11-'Juli '!$F11)*24,IF('Juli '!$C11="Gleittag",('Juli '!$E11-'Juli '!$D11-'Juli '!$F11)*24,IF('Juli '!$C11="",('Juli '!$E11-'Juli '!$D11-'Juli '!$F11)*24,(Deckblatt!$E$8/5))))</f>
        <v>0</v>
      </c>
    </row>
    <row r="12" spans="1:8" ht="16.5" customHeight="1" x14ac:dyDescent="0.5">
      <c r="A12" s="38" t="str">
        <f>IF(ISNUMBER(VLOOKUP(B12,Feiertage!$B:$B,1,FALSE))=TRUE,"Feiertag",TEXT(B12,"TTTT"))</f>
        <v>Sonntag</v>
      </c>
      <c r="B12" s="73">
        <f t="shared" si="0"/>
        <v>45480</v>
      </c>
      <c r="C12" s="92"/>
      <c r="D12" s="93"/>
      <c r="E12" s="93"/>
      <c r="F12" s="94"/>
      <c r="G12" s="69" t="str">
        <f>IF(AND(C12="",D12=""),"0,00",(Deckblatt!$F$8))</f>
        <v>0,00</v>
      </c>
      <c r="H12" s="71">
        <f>IF('Juli '!$C12="Bildungstag",('Juli '!$E12-'Juli '!$D12-'Juli '!$F12)*24,IF('Juli '!$C12="Gleittag",('Juli '!$E12-'Juli '!$D12-'Juli '!$F12)*24,IF('Juli '!$C12="",('Juli '!$E12-'Juli '!$D12-'Juli '!$F12)*24,(Deckblatt!$E$8/5))))</f>
        <v>0</v>
      </c>
    </row>
    <row r="13" spans="1:8" ht="16.5" customHeight="1" x14ac:dyDescent="0.5">
      <c r="A13" s="75" t="str">
        <f>IF(ISNUMBER(VLOOKUP(B13,Feiertage!$B:$B,1,FALSE))=TRUE,"Feiertag",TEXT(B13,"TTTT"))</f>
        <v>Montag</v>
      </c>
      <c r="B13" s="74">
        <f t="shared" si="0"/>
        <v>45481</v>
      </c>
      <c r="C13" s="95"/>
      <c r="D13" s="96"/>
      <c r="E13" s="96"/>
      <c r="F13" s="97"/>
      <c r="G13" s="70" t="str">
        <f>IF(AND(C13="",D13=""),"0,00",(Deckblatt!$F$8))</f>
        <v>0,00</v>
      </c>
      <c r="H13" s="72">
        <f>IF('Juli '!$C13="Bildungstag",('Juli '!$E13-'Juli '!$D13-'Juli '!$F13)*24,IF('Juli '!$C13="Gleittag",('Juli '!$E13-'Juli '!$D13-'Juli '!$F13)*24,IF('Juli '!$C13="",('Juli '!$E13-'Juli '!$D13-'Juli '!$F13)*24,(Deckblatt!$E$8/5))))</f>
        <v>0</v>
      </c>
    </row>
    <row r="14" spans="1:8" ht="16.5" customHeight="1" x14ac:dyDescent="0.5">
      <c r="A14" s="38" t="str">
        <f>IF(ISNUMBER(VLOOKUP(B14,Feiertage!$B:$B,1,FALSE))=TRUE,"Feiertag",TEXT(B14,"TTTT"))</f>
        <v>Dienstag</v>
      </c>
      <c r="B14" s="73">
        <f t="shared" si="0"/>
        <v>45482</v>
      </c>
      <c r="C14" s="92"/>
      <c r="D14" s="93"/>
      <c r="E14" s="93"/>
      <c r="F14" s="94"/>
      <c r="G14" s="69" t="str">
        <f>IF(AND(C14="",D14=""),"0,00",(Deckblatt!$F$8))</f>
        <v>0,00</v>
      </c>
      <c r="H14" s="71">
        <f>IF('Juli '!$C14="Bildungstag",('Juli '!$E14-'Juli '!$D14-'Juli '!$F14)*24,IF('Juli '!$C14="Gleittag",('Juli '!$E14-'Juli '!$D14-'Juli '!$F14)*24,IF('Juli '!$C14="",('Juli '!$E14-'Juli '!$D14-'Juli '!$F14)*24,(Deckblatt!$E$8/5))))</f>
        <v>0</v>
      </c>
    </row>
    <row r="15" spans="1:8" ht="16.5" customHeight="1" x14ac:dyDescent="0.5">
      <c r="A15" s="75" t="str">
        <f>IF(ISNUMBER(VLOOKUP(B15,Feiertage!$B:$B,1,FALSE))=TRUE,"Feiertag",TEXT(B15,"TTTT"))</f>
        <v>Mittwoch</v>
      </c>
      <c r="B15" s="74">
        <f t="shared" si="0"/>
        <v>45483</v>
      </c>
      <c r="C15" s="95"/>
      <c r="D15" s="96"/>
      <c r="E15" s="96"/>
      <c r="F15" s="97"/>
      <c r="G15" s="70" t="str">
        <f>IF(AND(C15="",D15=""),"0,00",(Deckblatt!$F$8))</f>
        <v>0,00</v>
      </c>
      <c r="H15" s="72">
        <f>IF('Juli '!$C15="Bildungstag",('Juli '!$E15-'Juli '!$D15-'Juli '!$F15)*24,IF('Juli '!$C15="Gleittag",('Juli '!$E15-'Juli '!$D15-'Juli '!$F15)*24,IF('Juli '!$C15="",('Juli '!$E15-'Juli '!$D15-'Juli '!$F15)*24,(Deckblatt!$E$8/5))))</f>
        <v>0</v>
      </c>
    </row>
    <row r="16" spans="1:8" ht="16.5" customHeight="1" x14ac:dyDescent="0.5">
      <c r="A16" s="38" t="str">
        <f>IF(ISNUMBER(VLOOKUP(B16,Feiertage!$B:$B,1,FALSE))=TRUE,"Feiertag",TEXT(B16,"TTTT"))</f>
        <v>Donnerstag</v>
      </c>
      <c r="B16" s="73">
        <f t="shared" si="0"/>
        <v>45484</v>
      </c>
      <c r="C16" s="92"/>
      <c r="D16" s="93"/>
      <c r="E16" s="93"/>
      <c r="F16" s="94"/>
      <c r="G16" s="69" t="str">
        <f>IF(AND(C16="",D16=""),"0,00",(Deckblatt!$F$8))</f>
        <v>0,00</v>
      </c>
      <c r="H16" s="71">
        <f>IF('Juli '!$C16="Bildungstag",('Juli '!$E16-'Juli '!$D16-'Juli '!$F16)*24,IF('Juli '!$C16="Gleittag",('Juli '!$E16-'Juli '!$D16-'Juli '!$F16)*24,IF('Juli '!$C16="",('Juli '!$E16-'Juli '!$D16-'Juli '!$F16)*24,(Deckblatt!$E$8/5))))</f>
        <v>0</v>
      </c>
    </row>
    <row r="17" spans="1:14" ht="16.5" customHeight="1" x14ac:dyDescent="0.5">
      <c r="A17" s="75" t="str">
        <f>IF(ISNUMBER(VLOOKUP(B17,Feiertage!$B:$B,1,FALSE))=TRUE,"Feiertag",TEXT(B17,"TTTT"))</f>
        <v>Freitag</v>
      </c>
      <c r="B17" s="74">
        <f t="shared" si="0"/>
        <v>45485</v>
      </c>
      <c r="C17" s="95"/>
      <c r="D17" s="96"/>
      <c r="E17" s="96"/>
      <c r="F17" s="97"/>
      <c r="G17" s="70" t="str">
        <f>IF(AND(C17="",D17=""),"0,00",(Deckblatt!$F$8))</f>
        <v>0,00</v>
      </c>
      <c r="H17" s="72">
        <f>IF('Juli '!$C17="Bildungstag",('Juli '!$E17-'Juli '!$D17-'Juli '!$F17)*24,IF('Juli '!$C17="Gleittag",('Juli '!$E17-'Juli '!$D17-'Juli '!$F17)*24,IF('Juli '!$C17="",('Juli '!$E17-'Juli '!$D17-'Juli '!$F17)*24,(Deckblatt!$E$8/5))))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38" t="str">
        <f>IF(ISNUMBER(VLOOKUP(B18,Feiertage!$B:$B,1,FALSE))=TRUE,"Feiertag",TEXT(B18,"TTTT"))</f>
        <v>Samstag</v>
      </c>
      <c r="B18" s="73">
        <f t="shared" si="0"/>
        <v>45486</v>
      </c>
      <c r="C18" s="92"/>
      <c r="D18" s="93"/>
      <c r="E18" s="93"/>
      <c r="F18" s="94"/>
      <c r="G18" s="69" t="str">
        <f>IF(AND(C18="",D18=""),"0,00",(Deckblatt!$F$8))</f>
        <v>0,00</v>
      </c>
      <c r="H18" s="71">
        <f>IF('Juli '!$C18="Bildungstag",('Juli '!$E18-'Juli '!$D18-'Juli '!$F18)*24,IF('Juli '!$C18="Gleittag",('Juli '!$E18-'Juli '!$D18-'Juli '!$F18)*24,IF('Juli '!$C18="",('Juli '!$E18-'Juli '!$D18-'Juli '!$F18)*24,(Deckblatt!$E$8/5))))</f>
        <v>0</v>
      </c>
    </row>
    <row r="19" spans="1:14" ht="16.5" customHeight="1" x14ac:dyDescent="0.5">
      <c r="A19" s="75" t="str">
        <f>IF(ISNUMBER(VLOOKUP(B19,Feiertage!$B:$B,1,FALSE))=TRUE,"Feiertag",TEXT(B19,"TTTT"))</f>
        <v>Sonntag</v>
      </c>
      <c r="B19" s="74">
        <f t="shared" si="0"/>
        <v>45487</v>
      </c>
      <c r="C19" s="95"/>
      <c r="D19" s="96"/>
      <c r="E19" s="96"/>
      <c r="F19" s="97"/>
      <c r="G19" s="70" t="str">
        <f>IF(AND(C19="",D19=""),"0,00",(Deckblatt!$F$8))</f>
        <v>0,00</v>
      </c>
      <c r="H19" s="72">
        <f>IF('Juli '!$C19="Bildungstag",('Juli '!$E19-'Juli '!$D19-'Juli '!$F19)*24,IF('Juli '!$C19="Gleittag",('Juli '!$E19-'Juli '!$D19-'Juli '!$F19)*24,IF('Juli '!$C19="",('Juli '!$E19-'Juli '!$D19-'Juli '!$F19)*24,(Deckblatt!$E$8/5))))</f>
        <v>0</v>
      </c>
    </row>
    <row r="20" spans="1:14" ht="16.5" customHeight="1" x14ac:dyDescent="0.5">
      <c r="A20" s="38" t="str">
        <f>IF(ISNUMBER(VLOOKUP(B20,Feiertage!$B:$B,1,FALSE))=TRUE,"Feiertag",TEXT(B20,"TTTT"))</f>
        <v>Montag</v>
      </c>
      <c r="B20" s="73">
        <f t="shared" si="0"/>
        <v>45488</v>
      </c>
      <c r="C20" s="92"/>
      <c r="D20" s="93"/>
      <c r="E20" s="93"/>
      <c r="F20" s="94"/>
      <c r="G20" s="69" t="str">
        <f>IF(AND(C20="",D20=""),"0,00",(Deckblatt!$F$8))</f>
        <v>0,00</v>
      </c>
      <c r="H20" s="71">
        <f>IF('Juli '!$C20="Bildungstag",('Juli '!$E20-'Juli '!$D20-'Juli '!$F20)*24,IF('Juli '!$C20="Gleittag",('Juli '!$E20-'Juli '!$D20-'Juli '!$F20)*24,IF('Juli '!$C20="",('Juli '!$E20-'Juli '!$D20-'Juli '!$F20)*24,(Deckblatt!$E$8/5))))</f>
        <v>0</v>
      </c>
    </row>
    <row r="21" spans="1:14" ht="16.5" customHeight="1" x14ac:dyDescent="0.5">
      <c r="A21" s="75" t="str">
        <f>IF(ISNUMBER(VLOOKUP(B21,Feiertage!$B:$B,1,FALSE))=TRUE,"Feiertag",TEXT(B21,"TTTT"))</f>
        <v>Dienstag</v>
      </c>
      <c r="B21" s="74">
        <f t="shared" si="0"/>
        <v>45489</v>
      </c>
      <c r="C21" s="95"/>
      <c r="D21" s="96"/>
      <c r="E21" s="96"/>
      <c r="F21" s="97"/>
      <c r="G21" s="70" t="str">
        <f>IF(AND(C21="",D21=""),"0,00",(Deckblatt!$F$8))</f>
        <v>0,00</v>
      </c>
      <c r="H21" s="72">
        <f>IF('Juli '!$C21="Bildungstag",('Juli '!$E21-'Juli '!$D21-'Juli '!$F21)*24,IF('Juli '!$C21="Gleittag",('Juli '!$E21-'Juli '!$D21-'Juli '!$F21)*24,IF('Juli '!$C21="",('Juli '!$E21-'Juli '!$D21-'Juli '!$F21)*24,(Deckblatt!$E$8/5))))</f>
        <v>0</v>
      </c>
    </row>
    <row r="22" spans="1:14" ht="16.5" customHeight="1" x14ac:dyDescent="0.5">
      <c r="A22" s="38" t="str">
        <f>IF(ISNUMBER(VLOOKUP(B22,Feiertage!$B:$B,1,FALSE))=TRUE,"Feiertag",TEXT(B22,"TTTT"))</f>
        <v>Mittwoch</v>
      </c>
      <c r="B22" s="73">
        <f t="shared" si="0"/>
        <v>45490</v>
      </c>
      <c r="C22" s="92"/>
      <c r="D22" s="93"/>
      <c r="E22" s="93"/>
      <c r="F22" s="94"/>
      <c r="G22" s="69" t="str">
        <f>IF(AND(C22="",D22=""),"0,00",(Deckblatt!$F$8))</f>
        <v>0,00</v>
      </c>
      <c r="H22" s="71">
        <f>IF('Juli '!$C22="Bildungstag",('Juli '!$E22-'Juli '!$D22-'Juli '!$F22)*24,IF('Juli '!$C22="Gleittag",('Juli '!$E22-'Juli '!$D22-'Juli '!$F22)*24,IF('Juli '!$C22="",('Juli '!$E22-'Juli '!$D22-'Juli '!$F22)*24,(Deckblatt!$E$8/5))))</f>
        <v>0</v>
      </c>
    </row>
    <row r="23" spans="1:14" ht="16.5" customHeight="1" x14ac:dyDescent="0.5">
      <c r="A23" s="75" t="str">
        <f>IF(ISNUMBER(VLOOKUP(B23,Feiertage!$B:$B,1,FALSE))=TRUE,"Feiertag",TEXT(B23,"TTTT"))</f>
        <v>Donnerstag</v>
      </c>
      <c r="B23" s="74">
        <f t="shared" si="0"/>
        <v>45491</v>
      </c>
      <c r="C23" s="95"/>
      <c r="D23" s="96"/>
      <c r="E23" s="96"/>
      <c r="F23" s="97"/>
      <c r="G23" s="70" t="str">
        <f>IF(AND(C23="",D23=""),"0,00",(Deckblatt!$F$8))</f>
        <v>0,00</v>
      </c>
      <c r="H23" s="72">
        <f>IF('Juli '!$C23="Bildungstag",('Juli '!$E23-'Juli '!$D23-'Juli '!$F23)*24,IF('Juli '!$C23="Gleittag",('Juli '!$E23-'Juli '!$D23-'Juli '!$F23)*24,IF('Juli '!$C23="",('Juli '!$E23-'Juli '!$D23-'Juli '!$F23)*24,(Deckblatt!$E$8/5))))</f>
        <v>0</v>
      </c>
    </row>
    <row r="24" spans="1:14" ht="16.5" customHeight="1" x14ac:dyDescent="0.5">
      <c r="A24" s="38" t="str">
        <f>IF(ISNUMBER(VLOOKUP(B24,Feiertage!$B:$B,1,FALSE))=TRUE,"Feiertag",TEXT(B24,"TTTT"))</f>
        <v>Freitag</v>
      </c>
      <c r="B24" s="73">
        <f t="shared" si="0"/>
        <v>45492</v>
      </c>
      <c r="C24" s="92"/>
      <c r="D24" s="93"/>
      <c r="E24" s="93"/>
      <c r="F24" s="94"/>
      <c r="G24" s="69" t="str">
        <f>IF(AND(C24="",D24=""),"0,00",(Deckblatt!$F$8))</f>
        <v>0,00</v>
      </c>
      <c r="H24" s="71">
        <f>IF('Juli '!$C24="Bildungstag",('Juli '!$E24-'Juli '!$D24-'Juli '!$F24)*24,IF('Juli '!$C24="Gleittag",('Juli '!$E24-'Juli '!$D24-'Juli '!$F24)*24,IF('Juli '!$C24="",('Juli '!$E24-'Juli '!$D24-'Juli '!$F24)*24,(Deckblatt!$E$8/5))))</f>
        <v>0</v>
      </c>
    </row>
    <row r="25" spans="1:14" ht="16.5" customHeight="1" x14ac:dyDescent="0.5">
      <c r="A25" s="75" t="str">
        <f>IF(ISNUMBER(VLOOKUP(B25,Feiertage!$B:$B,1,FALSE))=TRUE,"Feiertag",TEXT(B25,"TTTT"))</f>
        <v>Samstag</v>
      </c>
      <c r="B25" s="74">
        <f t="shared" si="0"/>
        <v>45493</v>
      </c>
      <c r="C25" s="95"/>
      <c r="D25" s="96"/>
      <c r="E25" s="96"/>
      <c r="F25" s="97"/>
      <c r="G25" s="70" t="str">
        <f>IF(AND(C25="",D25=""),"0,00",(Deckblatt!$F$8))</f>
        <v>0,00</v>
      </c>
      <c r="H25" s="72">
        <f>IF('Juli '!$C25="Bildungstag",('Juli '!$E25-'Juli '!$D25-'Juli '!$F25)*24,IF('Juli '!$C25="Gleittag",('Juli '!$E25-'Juli '!$D25-'Juli '!$F25)*24,IF('Juli '!$C25="",('Juli '!$E25-'Juli '!$D25-'Juli '!$F25)*24,(Deckblatt!$E$8/5))))</f>
        <v>0</v>
      </c>
    </row>
    <row r="26" spans="1:14" ht="16.5" customHeight="1" x14ac:dyDescent="0.5">
      <c r="A26" s="38" t="str">
        <f>IF(ISNUMBER(VLOOKUP(B26,Feiertage!$B:$B,1,FALSE))=TRUE,"Feiertag",TEXT(B26,"TTTT"))</f>
        <v>Sonntag</v>
      </c>
      <c r="B26" s="73">
        <f t="shared" si="0"/>
        <v>45494</v>
      </c>
      <c r="C26" s="92"/>
      <c r="D26" s="93"/>
      <c r="E26" s="93"/>
      <c r="F26" s="94"/>
      <c r="G26" s="69" t="str">
        <f>IF(AND(C26="",D26=""),"0,00",(Deckblatt!$F$8))</f>
        <v>0,00</v>
      </c>
      <c r="H26" s="71">
        <f>IF('Juli '!$C26="Bildungstag",('Juli '!$E26-'Juli '!$D26-'Juli '!$F26)*24,IF('Juli '!$C26="Gleittag",('Juli '!$E26-'Juli '!$D26-'Juli '!$F26)*24,IF('Juli '!$C26="",('Juli '!$E26-'Juli '!$D26-'Juli '!$F26)*24,(Deckblatt!$E$8/5))))</f>
        <v>0</v>
      </c>
    </row>
    <row r="27" spans="1:14" ht="16.5" customHeight="1" x14ac:dyDescent="0.5">
      <c r="A27" s="75" t="str">
        <f>IF(ISNUMBER(VLOOKUP(B27,Feiertage!$B:$B,1,FALSE))=TRUE,"Feiertag",TEXT(B27,"TTTT"))</f>
        <v>Montag</v>
      </c>
      <c r="B27" s="74">
        <f t="shared" si="0"/>
        <v>45495</v>
      </c>
      <c r="C27" s="95"/>
      <c r="D27" s="96"/>
      <c r="E27" s="96"/>
      <c r="F27" s="97"/>
      <c r="G27" s="70" t="str">
        <f>IF(AND(C27="",D27=""),"0,00",(Deckblatt!$F$8))</f>
        <v>0,00</v>
      </c>
      <c r="H27" s="72">
        <f>IF('Juli '!$C27="Bildungstag",('Juli '!$E27-'Juli '!$D27-'Juli '!$F27)*24,IF('Juli '!$C27="Gleittag",('Juli '!$E27-'Juli '!$D27-'Juli '!$F27)*24,IF('Juli '!$C27="",('Juli '!$E27-'Juli '!$D27-'Juli '!$F27)*24,(Deckblatt!$E$8/5))))</f>
        <v>0</v>
      </c>
    </row>
    <row r="28" spans="1:14" ht="16.5" customHeight="1" x14ac:dyDescent="0.5">
      <c r="A28" s="38" t="str">
        <f>IF(ISNUMBER(VLOOKUP(B28,Feiertage!$B:$B,1,FALSE))=TRUE,"Feiertag",TEXT(B28,"TTTT"))</f>
        <v>Dienstag</v>
      </c>
      <c r="B28" s="73">
        <f t="shared" si="0"/>
        <v>45496</v>
      </c>
      <c r="C28" s="92"/>
      <c r="D28" s="93"/>
      <c r="E28" s="93"/>
      <c r="F28" s="94"/>
      <c r="G28" s="69" t="str">
        <f>IF(AND(C28="",D28=""),"0,00",(Deckblatt!$F$8))</f>
        <v>0,00</v>
      </c>
      <c r="H28" s="71">
        <f>IF('Juli '!$C28="Bildungstag",('Juli '!$E28-'Juli '!$D28-'Juli '!$F28)*24,IF('Juli '!$C28="Gleittag",('Juli '!$E28-'Juli '!$D28-'Juli '!$F28)*24,IF('Juli '!$C28="",('Juli '!$E28-'Juli '!$D28-'Juli '!$F28)*24,(Deckblatt!$E$8/5))))</f>
        <v>0</v>
      </c>
    </row>
    <row r="29" spans="1:14" ht="16.5" customHeight="1" x14ac:dyDescent="0.5">
      <c r="A29" s="75" t="str">
        <f>IF(ISNUMBER(VLOOKUP(B29,Feiertage!$B:$B,1,FALSE))=TRUE,"Feiertag",TEXT(B29,"TTTT"))</f>
        <v>Mittwoch</v>
      </c>
      <c r="B29" s="74">
        <f t="shared" si="0"/>
        <v>45497</v>
      </c>
      <c r="C29" s="95"/>
      <c r="D29" s="96"/>
      <c r="E29" s="96"/>
      <c r="F29" s="97"/>
      <c r="G29" s="70" t="str">
        <f>IF(AND(C29="",D29=""),"0,00",(Deckblatt!$F$8))</f>
        <v>0,00</v>
      </c>
      <c r="H29" s="72">
        <f>IF('Juli '!$C29="Bildungstag",('Juli '!$E29-'Juli '!$D29-'Juli '!$F29)*24,IF('Juli '!$C29="Gleittag",('Juli '!$E29-'Juli '!$D29-'Juli '!$F29)*24,IF('Juli '!$C29="",('Juli '!$E29-'Juli '!$D29-'Juli '!$F29)*24,(Deckblatt!$E$8/5))))</f>
        <v>0</v>
      </c>
    </row>
    <row r="30" spans="1:14" ht="16.5" customHeight="1" x14ac:dyDescent="0.5">
      <c r="A30" s="38" t="str">
        <f>IF(ISNUMBER(VLOOKUP(B30,Feiertage!$B:$B,1,FALSE))=TRUE,"Feiertag",TEXT(B30,"TTTT"))</f>
        <v>Donnerstag</v>
      </c>
      <c r="B30" s="73">
        <f t="shared" si="0"/>
        <v>45498</v>
      </c>
      <c r="C30" s="92"/>
      <c r="D30" s="93"/>
      <c r="E30" s="93"/>
      <c r="F30" s="94"/>
      <c r="G30" s="69" t="str">
        <f>IF(AND(C30="",D30=""),"0,00",(Deckblatt!$F$8))</f>
        <v>0,00</v>
      </c>
      <c r="H30" s="71">
        <f>IF('Juli '!$C30="Bildungstag",('Juli '!$E30-'Juli '!$D30-'Juli '!$F30)*24,IF('Juli '!$C30="Gleittag",('Juli '!$E30-'Juli '!$D30-'Juli '!$F30)*24,IF('Juli '!$C30="",('Juli '!$E30-'Juli '!$D30-'Juli '!$F30)*24,(Deckblatt!$E$8/5))))</f>
        <v>0</v>
      </c>
    </row>
    <row r="31" spans="1:14" ht="16.5" customHeight="1" x14ac:dyDescent="0.5">
      <c r="A31" s="75" t="str">
        <f>IF(ISNUMBER(VLOOKUP(B31,Feiertage!$B:$B,1,FALSE))=TRUE,"Feiertag",TEXT(B31,"TTTT"))</f>
        <v>Freitag</v>
      </c>
      <c r="B31" s="74">
        <f t="shared" si="0"/>
        <v>45499</v>
      </c>
      <c r="C31" s="95"/>
      <c r="D31" s="96"/>
      <c r="E31" s="96"/>
      <c r="F31" s="97"/>
      <c r="G31" s="70" t="str">
        <f>IF(AND(C31="",D31=""),"0,00",(Deckblatt!$F$8))</f>
        <v>0,00</v>
      </c>
      <c r="H31" s="72">
        <f>IF('Juli '!$C31="Bildungstag",('Juli '!$E31-'Juli '!$D31-'Juli '!$F31)*24,IF('Juli '!$C31="Gleittag",('Juli '!$E31-'Juli '!$D31-'Juli '!$F31)*24,IF('Juli '!$C31="",('Juli '!$E31-'Juli '!$D31-'Juli '!$F31)*24,(Deckblatt!$E$8/5))))</f>
        <v>0</v>
      </c>
    </row>
    <row r="32" spans="1:14" ht="16.5" customHeight="1" x14ac:dyDescent="0.5">
      <c r="A32" s="38" t="str">
        <f>IF(ISNUMBER(VLOOKUP(B32,Feiertage!$B:$B,1,FALSE))=TRUE,"Feiertag",TEXT(B32,"TTTT"))</f>
        <v>Samstag</v>
      </c>
      <c r="B32" s="73">
        <f t="shared" si="0"/>
        <v>45500</v>
      </c>
      <c r="C32" s="92"/>
      <c r="D32" s="93"/>
      <c r="E32" s="93"/>
      <c r="F32" s="94"/>
      <c r="G32" s="69" t="str">
        <f>IF(AND(C32="",D32=""),"0,00",(Deckblatt!$F$8))</f>
        <v>0,00</v>
      </c>
      <c r="H32" s="71">
        <f>IF('Juli '!$C32="Bildungstag",('Juli '!$E32-'Juli '!$D32-'Juli '!$F32)*24,IF('Juli '!$C32="Gleittag",('Juli '!$E32-'Juli '!$D32-'Juli '!$F32)*24,IF('Juli '!$C32="",('Juli '!$E32-'Juli '!$D32-'Juli '!$F32)*24,(Deckblatt!$E$8/5))))</f>
        <v>0</v>
      </c>
    </row>
    <row r="33" spans="1:12" ht="16.5" customHeight="1" x14ac:dyDescent="0.5">
      <c r="A33" s="75" t="str">
        <f>IF(ISNUMBER(VLOOKUP(B33,Feiertage!$B:$B,1,FALSE))=TRUE,"Feiertag",TEXT(B33,"TTTT"))</f>
        <v>Sonntag</v>
      </c>
      <c r="B33" s="74">
        <f t="shared" si="0"/>
        <v>45501</v>
      </c>
      <c r="C33" s="95"/>
      <c r="D33" s="96"/>
      <c r="E33" s="96"/>
      <c r="F33" s="97"/>
      <c r="G33" s="70" t="str">
        <f>IF(AND(C33="",D33=""),"0,00",(Deckblatt!$F$8))</f>
        <v>0,00</v>
      </c>
      <c r="H33" s="72">
        <f>IF('Juli '!$C33="Bildungstag",('Juli '!$E33-'Juli '!$D33-'Juli '!$F33)*24,IF('Juli '!$C33="Gleittag",('Juli '!$E33-'Juli '!$D33-'Juli '!$F33)*24,IF('Juli '!$C33="",('Juli '!$E33-'Juli '!$D33-'Juli '!$F33)*24,(Deckblatt!$E$8/5))))</f>
        <v>0</v>
      </c>
    </row>
    <row r="34" spans="1:12" ht="16.5" customHeight="1" x14ac:dyDescent="0.5">
      <c r="A34" s="38" t="str">
        <f>IF(ISNUMBER(VLOOKUP(B34,Feiertage!$B:$B,1,FALSE))=TRUE,"Feiertag",TEXT(B34,"TTTT"))</f>
        <v>Montag</v>
      </c>
      <c r="B34" s="73">
        <f t="shared" si="0"/>
        <v>45502</v>
      </c>
      <c r="C34" s="92"/>
      <c r="D34" s="93"/>
      <c r="E34" s="93"/>
      <c r="F34" s="94"/>
      <c r="G34" s="69" t="str">
        <f>IF(AND(C34="",D34=""),"0,00",(Deckblatt!$F$8))</f>
        <v>0,00</v>
      </c>
      <c r="H34" s="71">
        <f>IF('Juli '!$C34="Bildungstag",('Juli '!$E34-'Juli '!$D34-'Juli '!$F34)*24,IF('Juli '!$C34="Gleittag",('Juli '!$E34-'Juli '!$D34-'Juli '!$F34)*24,IF('Juli '!$C34="",('Juli '!$E34-'Juli '!$D34-'Juli '!$F34)*24,(Deckblatt!$E$8/5))))</f>
        <v>0</v>
      </c>
    </row>
    <row r="35" spans="1:12" ht="16.5" customHeight="1" x14ac:dyDescent="0.5">
      <c r="A35" s="75" t="str">
        <f>IF(ISNUMBER(VLOOKUP(B35,Feiertage!$B:$B,1,FALSE))=TRUE,"Feiertag",TEXT(B35,"TTTT"))</f>
        <v>Dienstag</v>
      </c>
      <c r="B35" s="74">
        <f t="shared" si="0"/>
        <v>45503</v>
      </c>
      <c r="C35" s="95"/>
      <c r="D35" s="96"/>
      <c r="E35" s="96"/>
      <c r="F35" s="97"/>
      <c r="G35" s="70" t="str">
        <f>IF(AND(C35="",D35=""),"0,00",(Deckblatt!$F$8))</f>
        <v>0,00</v>
      </c>
      <c r="H35" s="72">
        <f>IF('Juli '!$C35="Bildungstag",('Juli '!$E35-'Juli '!$D35-'Juli '!$F35)*24,IF('Juli '!$C35="Gleittag",('Juli '!$E35-'Juli '!$D35-'Juli '!$F35)*24,IF('Juli '!$C35="",('Juli '!$E35-'Juli '!$D35-'Juli '!$F35)*24,(Deckblatt!$E$8/5))))</f>
        <v>0</v>
      </c>
    </row>
    <row r="36" spans="1:12" ht="16.5" customHeight="1" x14ac:dyDescent="0.5">
      <c r="A36" s="38" t="str">
        <f>IF(ISNUMBER(VLOOKUP(B36,Feiertage!$B:$B,1,FALSE))=TRUE,"Feiertag",TEXT(B36,"TTTT"))</f>
        <v>Mittwoch</v>
      </c>
      <c r="B36" s="73">
        <f t="shared" si="0"/>
        <v>45504</v>
      </c>
      <c r="C36" s="92"/>
      <c r="D36" s="93"/>
      <c r="E36" s="93"/>
      <c r="F36" s="94"/>
      <c r="G36" s="69" t="str">
        <f>IF(AND(C36="",D36=""),"0,00",(Deckblatt!$F$8))</f>
        <v>0,00</v>
      </c>
      <c r="H36" s="71">
        <f>IF('Juli '!$C36="Bildungstag",('Juli '!$E36-'Juli '!$D36-'Juli '!$F36)*24,IF('Juli '!$C36="Gleittag",('Juli '!$E36-'Juli '!$D36-'Juli '!$F36)*24,IF('Juli '!$C36="",('Juli '!$E36-'Juli '!$D36-'Juli '!$F36)*24,(Deckblatt!$E$8/5))))</f>
        <v>0</v>
      </c>
    </row>
    <row r="37" spans="1:12" ht="16.5" customHeight="1" x14ac:dyDescent="0.5">
      <c r="A37" s="67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s5rmABHtW0ldnEkbMUfAZX0vLs6xMz5peraJKEkn3bxTJqzroEF3D94XfPFs13MdRAWMtvjW0Ua0WJSbcq6b7A==" saltValue="+3w8MI+HTEupYDWwfkXGCw==" spinCount="100000" sheet="1" objects="1" scenarios="1" selectLockedCells="1"/>
  <mergeCells count="2">
    <mergeCell ref="E1:H1"/>
    <mergeCell ref="G39:H39"/>
  </mergeCells>
  <conditionalFormatting sqref="A6:H6 A7:A36 C7:H36">
    <cfRule type="expression" dxfId="133" priority="1">
      <formula>$C6="Gleittag"</formula>
    </cfRule>
    <cfRule type="expression" dxfId="132" priority="2">
      <formula>$C6="Sonstiges"</formula>
    </cfRule>
    <cfRule type="expression" dxfId="131" priority="3">
      <formula>$C6="Krank"</formula>
    </cfRule>
    <cfRule type="expression" dxfId="130" priority="4">
      <formula>$C6="Bildungstag"</formula>
    </cfRule>
    <cfRule type="expression" dxfId="129" priority="5">
      <formula>$C6="Urlaub"</formula>
    </cfRule>
    <cfRule type="expression" dxfId="128" priority="12">
      <formula>$C6="Seminar (BT)"</formula>
    </cfRule>
  </conditionalFormatting>
  <conditionalFormatting sqref="B7:B36">
    <cfRule type="expression" dxfId="127" priority="6">
      <formula>$C7="Gleittag"</formula>
    </cfRule>
    <cfRule type="expression" dxfId="126" priority="7">
      <formula>$C7="Seminar (BT)"</formula>
    </cfRule>
    <cfRule type="expression" dxfId="125" priority="8">
      <formula>$C7="Sonstiges"</formula>
    </cfRule>
    <cfRule type="expression" dxfId="124" priority="9">
      <formula>$C7="Krank"</formula>
    </cfRule>
    <cfRule type="expression" dxfId="123" priority="10">
      <formula>$C7="Bildungstag"</formula>
    </cfRule>
    <cfRule type="expression" dxfId="122" priority="11">
      <formula>$C7="Urlaub"</formula>
    </cfRule>
  </conditionalFormatting>
  <conditionalFormatting sqref="H7:H36">
    <cfRule type="expression" dxfId="121" priority="13">
      <formula>$C7="Gleittag"</formula>
    </cfRule>
  </conditionalFormatting>
  <conditionalFormatting sqref="I17:N17">
    <cfRule type="expression" dxfId="120" priority="14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showGridLines="0" workbookViewId="0">
      <selection activeCell="F17" sqref="F17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37</v>
      </c>
      <c r="B1" s="34"/>
      <c r="C1" s="35">
        <f>Deckblatt!C2</f>
        <v>2024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38" t="s">
        <v>27</v>
      </c>
      <c r="B5" s="39" t="s">
        <v>28</v>
      </c>
      <c r="C5" s="98" t="s">
        <v>29</v>
      </c>
      <c r="D5" s="99" t="s">
        <v>30</v>
      </c>
      <c r="E5" s="99" t="s">
        <v>31</v>
      </c>
      <c r="F5" s="100" t="s">
        <v>32</v>
      </c>
      <c r="G5" s="43" t="s">
        <v>7</v>
      </c>
      <c r="H5" s="44" t="s">
        <v>33</v>
      </c>
    </row>
    <row r="6" spans="1:8" ht="16.5" customHeight="1" x14ac:dyDescent="0.5">
      <c r="A6" s="38" t="str">
        <f>IF(ISNUMBER(VLOOKUP(B6,Feiertage!$B:$B,1,FALSE))=TRUE,"Feiertag",TEXT(B6,"TTTT"))</f>
        <v>Donnerstag</v>
      </c>
      <c r="B6" s="73">
        <f>DATE(C1,8,1)</f>
        <v>45505</v>
      </c>
      <c r="C6" s="92"/>
      <c r="D6" s="93"/>
      <c r="E6" s="93"/>
      <c r="F6" s="94"/>
      <c r="G6" s="69" t="str">
        <f>IF(AND(C6="",D6=""),"0,00",(Deckblatt!$F$8))</f>
        <v>0,00</v>
      </c>
      <c r="H6" s="71">
        <f>IF(August!$C6="Bildungstag",(August!$E6-August!$D6-August!$F6)*24,IF(August!$C6="Gleittag",(August!$E6-August!$D6-August!$F6)*24,IF(August!$C6="",(August!$E6-August!$D6-August!$F6)*24,(Deckblatt!$E$8/5))))</f>
        <v>0</v>
      </c>
    </row>
    <row r="7" spans="1:8" ht="16.5" customHeight="1" x14ac:dyDescent="0.5">
      <c r="A7" s="75" t="str">
        <f>IF(ISNUMBER(VLOOKUP(B7,Feiertage!$B:$B,1,FALSE))=TRUE,"Feiertag",TEXT(B7,"TTTT"))</f>
        <v>Freitag</v>
      </c>
      <c r="B7" s="74">
        <f t="shared" ref="B7:B36" si="0">B6+1</f>
        <v>45506</v>
      </c>
      <c r="C7" s="95"/>
      <c r="D7" s="96"/>
      <c r="E7" s="96"/>
      <c r="F7" s="97"/>
      <c r="G7" s="70" t="str">
        <f>IF(AND(C7="",D7=""),"0,00",(Deckblatt!$F$8))</f>
        <v>0,00</v>
      </c>
      <c r="H7" s="72">
        <f>IF(August!$C7="Bildungstag",(August!$E7-August!$D7-August!$F7)*24,IF(August!$C7="Gleittag",(August!$E7-August!$D7-August!$F7)*24,IF(August!$C7="",(August!$E7-August!$D7-August!$F7)*24,(Deckblatt!$E$8/5))))</f>
        <v>0</v>
      </c>
    </row>
    <row r="8" spans="1:8" ht="16.5" customHeight="1" x14ac:dyDescent="0.5">
      <c r="A8" s="38" t="str">
        <f>IF(ISNUMBER(VLOOKUP(B8,Feiertage!$B:$B,1,FALSE))=TRUE,"Feiertag",TEXT(B8,"TTTT"))</f>
        <v>Samstag</v>
      </c>
      <c r="B8" s="73">
        <f t="shared" si="0"/>
        <v>45507</v>
      </c>
      <c r="C8" s="92"/>
      <c r="D8" s="93"/>
      <c r="E8" s="93"/>
      <c r="F8" s="94"/>
      <c r="G8" s="69" t="str">
        <f>IF(AND(C8="",D8=""),"0,00",(Deckblatt!$F$8))</f>
        <v>0,00</v>
      </c>
      <c r="H8" s="71">
        <f>IF(August!$C8="Bildungstag",(August!$E8-August!$D8-August!$F8)*24,IF(August!$C8="Gleittag",(August!$E8-August!$D8-August!$F8)*24,IF(August!$C8="",(August!$E8-August!$D8-August!$F8)*24,(Deckblatt!$E$8/5))))</f>
        <v>0</v>
      </c>
    </row>
    <row r="9" spans="1:8" ht="16.5" customHeight="1" x14ac:dyDescent="0.5">
      <c r="A9" s="75" t="str">
        <f>IF(ISNUMBER(VLOOKUP(B9,Feiertage!$B:$B,1,FALSE))=TRUE,"Feiertag",TEXT(B9,"TTTT"))</f>
        <v>Sonntag</v>
      </c>
      <c r="B9" s="74">
        <f t="shared" si="0"/>
        <v>45508</v>
      </c>
      <c r="C9" s="95"/>
      <c r="D9" s="96"/>
      <c r="E9" s="96"/>
      <c r="F9" s="97"/>
      <c r="G9" s="70" t="str">
        <f>IF(AND(C9="",D9=""),"0,00",(Deckblatt!$F$8))</f>
        <v>0,00</v>
      </c>
      <c r="H9" s="72">
        <f>IF(August!$C9="Bildungstag",(August!$E9-August!$D9-August!$F9)*24,IF(August!$C9="Gleittag",(August!$E9-August!$D9-August!$F9)*24,IF(August!$C9="",(August!$E9-August!$D9-August!$F9)*24,(Deckblatt!$E$8/5))))</f>
        <v>0</v>
      </c>
    </row>
    <row r="10" spans="1:8" ht="16.5" customHeight="1" x14ac:dyDescent="0.5">
      <c r="A10" s="38" t="str">
        <f>IF(ISNUMBER(VLOOKUP(B10,Feiertage!$B:$B,1,FALSE))=TRUE,"Feiertag",TEXT(B10,"TTTT"))</f>
        <v>Montag</v>
      </c>
      <c r="B10" s="73">
        <f t="shared" si="0"/>
        <v>45509</v>
      </c>
      <c r="C10" s="92"/>
      <c r="D10" s="93"/>
      <c r="E10" s="93"/>
      <c r="F10" s="94"/>
      <c r="G10" s="69" t="str">
        <f>IF(AND(C10="",D10=""),"0,00",(Deckblatt!$F$8))</f>
        <v>0,00</v>
      </c>
      <c r="H10" s="71">
        <f>IF(August!$C10="Bildungstag",(August!$E10-August!$D10-August!$F10)*24,IF(August!$C10="Gleittag",(August!$E10-August!$D10-August!$F10)*24,IF(August!$C10="",(August!$E10-August!$D10-August!$F10)*24,(Deckblatt!$E$8/5))))</f>
        <v>0</v>
      </c>
    </row>
    <row r="11" spans="1:8" ht="16.5" customHeight="1" x14ac:dyDescent="0.5">
      <c r="A11" s="75" t="str">
        <f>IF(ISNUMBER(VLOOKUP(B11,Feiertage!$B:$B,1,FALSE))=TRUE,"Feiertag",TEXT(B11,"TTTT"))</f>
        <v>Dienstag</v>
      </c>
      <c r="B11" s="74">
        <f t="shared" si="0"/>
        <v>45510</v>
      </c>
      <c r="C11" s="95"/>
      <c r="D11" s="96"/>
      <c r="E11" s="96"/>
      <c r="F11" s="97"/>
      <c r="G11" s="70" t="str">
        <f>IF(AND(C11="",D11=""),"0,00",(Deckblatt!$F$8))</f>
        <v>0,00</v>
      </c>
      <c r="H11" s="72">
        <f>IF(August!$C11="Bildungstag",(August!$E11-August!$D11-August!$F11)*24,IF(August!$C11="Gleittag",(August!$E11-August!$D11-August!$F11)*24,IF(August!$C11="",(August!$E11-August!$D11-August!$F11)*24,(Deckblatt!$E$8/5))))</f>
        <v>0</v>
      </c>
    </row>
    <row r="12" spans="1:8" ht="16.5" customHeight="1" x14ac:dyDescent="0.5">
      <c r="A12" s="38" t="str">
        <f>IF(ISNUMBER(VLOOKUP(B12,Feiertage!$B:$B,1,FALSE))=TRUE,"Feiertag",TEXT(B12,"TTTT"))</f>
        <v>Mittwoch</v>
      </c>
      <c r="B12" s="73">
        <f t="shared" si="0"/>
        <v>45511</v>
      </c>
      <c r="C12" s="92"/>
      <c r="D12" s="93"/>
      <c r="E12" s="93"/>
      <c r="F12" s="94"/>
      <c r="G12" s="69" t="str">
        <f>IF(AND(C12="",D12=""),"0,00",(Deckblatt!$F$8))</f>
        <v>0,00</v>
      </c>
      <c r="H12" s="71">
        <f>IF(August!$C12="Bildungstag",(August!$E12-August!$D12-August!$F12)*24,IF(August!$C12="Gleittag",(August!$E12-August!$D12-August!$F12)*24,IF(August!$C12="",(August!$E12-August!$D12-August!$F12)*24,(Deckblatt!$E$8/5))))</f>
        <v>0</v>
      </c>
    </row>
    <row r="13" spans="1:8" ht="16.5" customHeight="1" x14ac:dyDescent="0.5">
      <c r="A13" s="75" t="str">
        <f>IF(ISNUMBER(VLOOKUP(B13,Feiertage!$B:$B,1,FALSE))=TRUE,"Feiertag",TEXT(B13,"TTTT"))</f>
        <v>Donnerstag</v>
      </c>
      <c r="B13" s="74">
        <f t="shared" si="0"/>
        <v>45512</v>
      </c>
      <c r="C13" s="95"/>
      <c r="D13" s="96"/>
      <c r="E13" s="96"/>
      <c r="F13" s="97"/>
      <c r="G13" s="70" t="str">
        <f>IF(AND(C13="",D13=""),"0,00",(Deckblatt!$F$8))</f>
        <v>0,00</v>
      </c>
      <c r="H13" s="72">
        <f>IF(August!$C13="Bildungstag",(August!$E13-August!$D13-August!$F13)*24,IF(August!$C13="Gleittag",(August!$E13-August!$D13-August!$F13)*24,IF(August!$C13="",(August!$E13-August!$D13-August!$F13)*24,(Deckblatt!$E$8/5))))</f>
        <v>0</v>
      </c>
    </row>
    <row r="14" spans="1:8" ht="16.5" customHeight="1" x14ac:dyDescent="0.5">
      <c r="A14" s="38" t="str">
        <f>IF(ISNUMBER(VLOOKUP(B14,Feiertage!$B:$B,1,FALSE))=TRUE,"Feiertag",TEXT(B14,"TTTT"))</f>
        <v>Freitag</v>
      </c>
      <c r="B14" s="73">
        <f t="shared" si="0"/>
        <v>45513</v>
      </c>
      <c r="C14" s="92"/>
      <c r="D14" s="93"/>
      <c r="E14" s="93"/>
      <c r="F14" s="94"/>
      <c r="G14" s="69" t="str">
        <f>IF(AND(C14="",D14=""),"0,00",(Deckblatt!$F$8))</f>
        <v>0,00</v>
      </c>
      <c r="H14" s="71">
        <f>IF(August!$C14="Bildungstag",(August!$E14-August!$D14-August!$F14)*24,IF(August!$C14="Gleittag",(August!$E14-August!$D14-August!$F14)*24,IF(August!$C14="",(August!$E14-August!$D14-August!$F14)*24,(Deckblatt!$E$8/5))))</f>
        <v>0</v>
      </c>
    </row>
    <row r="15" spans="1:8" ht="16.5" customHeight="1" x14ac:dyDescent="0.5">
      <c r="A15" s="75" t="str">
        <f>IF(ISNUMBER(VLOOKUP(B15,Feiertage!$B:$B,1,FALSE))=TRUE,"Feiertag",TEXT(B15,"TTTT"))</f>
        <v>Samstag</v>
      </c>
      <c r="B15" s="74">
        <f t="shared" si="0"/>
        <v>45514</v>
      </c>
      <c r="C15" s="95"/>
      <c r="D15" s="96"/>
      <c r="E15" s="96"/>
      <c r="F15" s="97"/>
      <c r="G15" s="70" t="str">
        <f>IF(AND(C15="",D15=""),"0,00",(Deckblatt!$F$8))</f>
        <v>0,00</v>
      </c>
      <c r="H15" s="72">
        <f>IF(August!$C15="Bildungstag",(August!$E15-August!$D15-August!$F15)*24,IF(August!$C15="Gleittag",(August!$E15-August!$D15-August!$F15)*24,IF(August!$C15="",(August!$E15-August!$D15-August!$F15)*24,(Deckblatt!$E$8/5))))</f>
        <v>0</v>
      </c>
    </row>
    <row r="16" spans="1:8" ht="16.5" customHeight="1" x14ac:dyDescent="0.5">
      <c r="A16" s="38" t="str">
        <f>IF(ISNUMBER(VLOOKUP(B16,Feiertage!$B:$B,1,FALSE))=TRUE,"Feiertag",TEXT(B16,"TTTT"))</f>
        <v>Sonntag</v>
      </c>
      <c r="B16" s="73">
        <f t="shared" si="0"/>
        <v>45515</v>
      </c>
      <c r="C16" s="92"/>
      <c r="D16" s="93"/>
      <c r="E16" s="93"/>
      <c r="F16" s="94"/>
      <c r="G16" s="69" t="str">
        <f>IF(AND(C16="",D16=""),"0,00",(Deckblatt!$F$8))</f>
        <v>0,00</v>
      </c>
      <c r="H16" s="71">
        <f>IF(August!$C16="Bildungstag",(August!$E16-August!$D16-August!$F16)*24,IF(August!$C16="Gleittag",(August!$E16-August!$D16-August!$F16)*24,IF(August!$C16="",(August!$E16-August!$D16-August!$F16)*24,(Deckblatt!$E$8/5))))</f>
        <v>0</v>
      </c>
    </row>
    <row r="17" spans="1:14" ht="16.5" customHeight="1" x14ac:dyDescent="0.5">
      <c r="A17" s="75" t="str">
        <f>IF(ISNUMBER(VLOOKUP(B17,Feiertage!$B:$B,1,FALSE))=TRUE,"Feiertag",TEXT(B17,"TTTT"))</f>
        <v>Montag</v>
      </c>
      <c r="B17" s="74">
        <f t="shared" si="0"/>
        <v>45516</v>
      </c>
      <c r="C17" s="95"/>
      <c r="D17" s="96"/>
      <c r="E17" s="96"/>
      <c r="F17" s="97"/>
      <c r="G17" s="70" t="str">
        <f>IF(AND(C17="",D17=""),"0,00",(Deckblatt!$F$8))</f>
        <v>0,00</v>
      </c>
      <c r="H17" s="72">
        <f>IF(August!$C17="Bildungstag",(August!$E17-August!$D17-August!$F17)*24,IF(August!$C17="Gleittag",(August!$E17-August!$D17-August!$F17)*24,IF(August!$C17="",(August!$E17-August!$D17-August!$F17)*24,(Deckblatt!$E$8/5))))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38" t="str">
        <f>IF(ISNUMBER(VLOOKUP(B18,Feiertage!$B:$B,1,FALSE))=TRUE,"Feiertag",TEXT(B18,"TTTT"))</f>
        <v>Dienstag</v>
      </c>
      <c r="B18" s="73">
        <f t="shared" si="0"/>
        <v>45517</v>
      </c>
      <c r="C18" s="92"/>
      <c r="D18" s="93"/>
      <c r="E18" s="93"/>
      <c r="F18" s="94"/>
      <c r="G18" s="69" t="str">
        <f>IF(AND(C18="",D18=""),"0,00",(Deckblatt!$F$8))</f>
        <v>0,00</v>
      </c>
      <c r="H18" s="71">
        <f>IF(August!$C18="Bildungstag",(August!$E18-August!$D18-August!$F18)*24,IF(August!$C18="Gleittag",(August!$E18-August!$D18-August!$F18)*24,IF(August!$C18="",(August!$E18-August!$D18-August!$F18)*24,(Deckblatt!$E$8/5))))</f>
        <v>0</v>
      </c>
    </row>
    <row r="19" spans="1:14" ht="16.5" customHeight="1" x14ac:dyDescent="0.5">
      <c r="A19" s="75" t="str">
        <f>IF(ISNUMBER(VLOOKUP(B19,Feiertage!$B:$B,1,FALSE))=TRUE,"Feiertag",TEXT(B19,"TTTT"))</f>
        <v>Mittwoch</v>
      </c>
      <c r="B19" s="74">
        <f t="shared" si="0"/>
        <v>45518</v>
      </c>
      <c r="C19" s="95"/>
      <c r="D19" s="96"/>
      <c r="E19" s="96"/>
      <c r="F19" s="97"/>
      <c r="G19" s="70" t="str">
        <f>IF(AND(C19="",D19=""),"0,00",(Deckblatt!$F$8))</f>
        <v>0,00</v>
      </c>
      <c r="H19" s="72">
        <f>IF(August!$C19="Bildungstag",(August!$E19-August!$D19-August!$F19)*24,IF(August!$C19="Gleittag",(August!$E19-August!$D19-August!$F19)*24,IF(August!$C19="",(August!$E19-August!$D19-August!$F19)*24,(Deckblatt!$E$8/5))))</f>
        <v>0</v>
      </c>
    </row>
    <row r="20" spans="1:14" ht="16.5" customHeight="1" x14ac:dyDescent="0.5">
      <c r="A20" s="38" t="str">
        <f>IF(ISNUMBER(VLOOKUP(B20,Feiertage!$B:$B,1,FALSE))=TRUE,"Feiertag",TEXT(B20,"TTTT"))</f>
        <v>Donnerstag</v>
      </c>
      <c r="B20" s="73">
        <f t="shared" si="0"/>
        <v>45519</v>
      </c>
      <c r="C20" s="92"/>
      <c r="D20" s="93"/>
      <c r="E20" s="93"/>
      <c r="F20" s="94"/>
      <c r="G20" s="69" t="str">
        <f>IF(AND(C20="",D20=""),"0,00",(Deckblatt!$F$8))</f>
        <v>0,00</v>
      </c>
      <c r="H20" s="71">
        <f>IF(August!$C20="Bildungstag",(August!$E20-August!$D20-August!$F20)*24,IF(August!$C20="Gleittag",(August!$E20-August!$D20-August!$F20)*24,IF(August!$C20="",(August!$E20-August!$D20-August!$F20)*24,(Deckblatt!$E$8/5))))</f>
        <v>0</v>
      </c>
    </row>
    <row r="21" spans="1:14" ht="16.5" customHeight="1" x14ac:dyDescent="0.5">
      <c r="A21" s="75" t="str">
        <f>IF(ISNUMBER(VLOOKUP(B21,Feiertage!$B:$B,1,FALSE))=TRUE,"Feiertag",TEXT(B21,"TTTT"))</f>
        <v>Freitag</v>
      </c>
      <c r="B21" s="74">
        <f t="shared" si="0"/>
        <v>45520</v>
      </c>
      <c r="C21" s="95"/>
      <c r="D21" s="96"/>
      <c r="E21" s="96"/>
      <c r="F21" s="97"/>
      <c r="G21" s="70" t="str">
        <f>IF(AND(C21="",D21=""),"0,00",(Deckblatt!$F$8))</f>
        <v>0,00</v>
      </c>
      <c r="H21" s="72">
        <f>IF(August!$C21="Bildungstag",(August!$E21-August!$D21-August!$F21)*24,IF(August!$C21="Gleittag",(August!$E21-August!$D21-August!$F21)*24,IF(August!$C21="",(August!$E21-August!$D21-August!$F21)*24,(Deckblatt!$E$8/5))))</f>
        <v>0</v>
      </c>
    </row>
    <row r="22" spans="1:14" ht="16.5" customHeight="1" x14ac:dyDescent="0.5">
      <c r="A22" s="38" t="str">
        <f>IF(ISNUMBER(VLOOKUP(B22,Feiertage!$B:$B,1,FALSE))=TRUE,"Feiertag",TEXT(B22,"TTTT"))</f>
        <v>Samstag</v>
      </c>
      <c r="B22" s="73">
        <f t="shared" si="0"/>
        <v>45521</v>
      </c>
      <c r="C22" s="92"/>
      <c r="D22" s="93"/>
      <c r="E22" s="93"/>
      <c r="F22" s="94"/>
      <c r="G22" s="69" t="str">
        <f>IF(AND(C22="",D22=""),"0,00",(Deckblatt!$F$8))</f>
        <v>0,00</v>
      </c>
      <c r="H22" s="71">
        <f>IF(August!$C22="Bildungstag",(August!$E22-August!$D22-August!$F22)*24,IF(August!$C22="Gleittag",(August!$E22-August!$D22-August!$F22)*24,IF(August!$C22="",(August!$E22-August!$D22-August!$F22)*24,(Deckblatt!$E$8/5))))</f>
        <v>0</v>
      </c>
    </row>
    <row r="23" spans="1:14" ht="16.5" customHeight="1" x14ac:dyDescent="0.5">
      <c r="A23" s="75" t="str">
        <f>IF(ISNUMBER(VLOOKUP(B23,Feiertage!$B:$B,1,FALSE))=TRUE,"Feiertag",TEXT(B23,"TTTT"))</f>
        <v>Sonntag</v>
      </c>
      <c r="B23" s="74">
        <f t="shared" si="0"/>
        <v>45522</v>
      </c>
      <c r="C23" s="95"/>
      <c r="D23" s="96"/>
      <c r="E23" s="96"/>
      <c r="F23" s="97"/>
      <c r="G23" s="70" t="str">
        <f>IF(AND(C23="",D23=""),"0,00",(Deckblatt!$F$8))</f>
        <v>0,00</v>
      </c>
      <c r="H23" s="72">
        <f>IF(August!$C23="Bildungstag",(August!$E23-August!$D23-August!$F23)*24,IF(August!$C23="Gleittag",(August!$E23-August!$D23-August!$F23)*24,IF(August!$C23="",(August!$E23-August!$D23-August!$F23)*24,(Deckblatt!$E$8/5))))</f>
        <v>0</v>
      </c>
    </row>
    <row r="24" spans="1:14" ht="16.5" customHeight="1" x14ac:dyDescent="0.5">
      <c r="A24" s="38" t="str">
        <f>IF(ISNUMBER(VLOOKUP(B24,Feiertage!$B:$B,1,FALSE))=TRUE,"Feiertag",TEXT(B24,"TTTT"))</f>
        <v>Montag</v>
      </c>
      <c r="B24" s="73">
        <f t="shared" si="0"/>
        <v>45523</v>
      </c>
      <c r="C24" s="92"/>
      <c r="D24" s="93"/>
      <c r="E24" s="93"/>
      <c r="F24" s="94"/>
      <c r="G24" s="69" t="str">
        <f>IF(AND(C24="",D24=""),"0,00",(Deckblatt!$F$8))</f>
        <v>0,00</v>
      </c>
      <c r="H24" s="71">
        <f>IF(August!$C24="Bildungstag",(August!$E24-August!$D24-August!$F24)*24,IF(August!$C24="Gleittag",(August!$E24-August!$D24-August!$F24)*24,IF(August!$C24="",(August!$E24-August!$D24-August!$F24)*24,(Deckblatt!$E$8/5))))</f>
        <v>0</v>
      </c>
    </row>
    <row r="25" spans="1:14" ht="16.5" customHeight="1" x14ac:dyDescent="0.5">
      <c r="A25" s="75" t="str">
        <f>IF(ISNUMBER(VLOOKUP(B25,Feiertage!$B:$B,1,FALSE))=TRUE,"Feiertag",TEXT(B25,"TTTT"))</f>
        <v>Dienstag</v>
      </c>
      <c r="B25" s="74">
        <f t="shared" si="0"/>
        <v>45524</v>
      </c>
      <c r="C25" s="95"/>
      <c r="D25" s="96"/>
      <c r="E25" s="96"/>
      <c r="F25" s="97"/>
      <c r="G25" s="70" t="str">
        <f>IF(AND(C25="",D25=""),"0,00",(Deckblatt!$F$8))</f>
        <v>0,00</v>
      </c>
      <c r="H25" s="72">
        <f>IF(August!$C25="Bildungstag",(August!$E25-August!$D25-August!$F25)*24,IF(August!$C25="Gleittag",(August!$E25-August!$D25-August!$F25)*24,IF(August!$C25="",(August!$E25-August!$D25-August!$F25)*24,(Deckblatt!$E$8/5))))</f>
        <v>0</v>
      </c>
    </row>
    <row r="26" spans="1:14" ht="16.5" customHeight="1" x14ac:dyDescent="0.5">
      <c r="A26" s="38" t="str">
        <f>IF(ISNUMBER(VLOOKUP(B26,Feiertage!$B:$B,1,FALSE))=TRUE,"Feiertag",TEXT(B26,"TTTT"))</f>
        <v>Mittwoch</v>
      </c>
      <c r="B26" s="73">
        <f t="shared" si="0"/>
        <v>45525</v>
      </c>
      <c r="C26" s="92"/>
      <c r="D26" s="93"/>
      <c r="E26" s="93"/>
      <c r="F26" s="94"/>
      <c r="G26" s="69" t="str">
        <f>IF(AND(C26="",D26=""),"0,00",(Deckblatt!$F$8))</f>
        <v>0,00</v>
      </c>
      <c r="H26" s="71">
        <f>IF(August!$C26="Bildungstag",(August!$E26-August!$D26-August!$F26)*24,IF(August!$C26="Gleittag",(August!$E26-August!$D26-August!$F26)*24,IF(August!$C26="",(August!$E26-August!$D26-August!$F26)*24,(Deckblatt!$E$8/5))))</f>
        <v>0</v>
      </c>
    </row>
    <row r="27" spans="1:14" ht="16.5" customHeight="1" x14ac:dyDescent="0.5">
      <c r="A27" s="75" t="str">
        <f>IF(ISNUMBER(VLOOKUP(B27,Feiertage!$B:$B,1,FALSE))=TRUE,"Feiertag",TEXT(B27,"TTTT"))</f>
        <v>Donnerstag</v>
      </c>
      <c r="B27" s="74">
        <f t="shared" si="0"/>
        <v>45526</v>
      </c>
      <c r="C27" s="95"/>
      <c r="D27" s="96"/>
      <c r="E27" s="96"/>
      <c r="F27" s="97"/>
      <c r="G27" s="70" t="str">
        <f>IF(AND(C27="",D27=""),"0,00",(Deckblatt!$F$8))</f>
        <v>0,00</v>
      </c>
      <c r="H27" s="72">
        <f>IF(August!$C27="Bildungstag",(August!$E27-August!$D27-August!$F27)*24,IF(August!$C27="Gleittag",(August!$E27-August!$D27-August!$F27)*24,IF(August!$C27="",(August!$E27-August!$D27-August!$F27)*24,(Deckblatt!$E$8/5))))</f>
        <v>0</v>
      </c>
    </row>
    <row r="28" spans="1:14" ht="16.5" customHeight="1" x14ac:dyDescent="0.5">
      <c r="A28" s="38" t="str">
        <f>IF(ISNUMBER(VLOOKUP(B28,Feiertage!$B:$B,1,FALSE))=TRUE,"Feiertag",TEXT(B28,"TTTT"))</f>
        <v>Freitag</v>
      </c>
      <c r="B28" s="73">
        <f t="shared" si="0"/>
        <v>45527</v>
      </c>
      <c r="C28" s="92"/>
      <c r="D28" s="93"/>
      <c r="E28" s="93"/>
      <c r="F28" s="94"/>
      <c r="G28" s="69" t="str">
        <f>IF(AND(C28="",D28=""),"0,00",(Deckblatt!$F$8))</f>
        <v>0,00</v>
      </c>
      <c r="H28" s="71">
        <f>IF(August!$C28="Bildungstag",(August!$E28-August!$D28-August!$F28)*24,IF(August!$C28="Gleittag",(August!$E28-August!$D28-August!$F28)*24,IF(August!$C28="",(August!$E28-August!$D28-August!$F28)*24,(Deckblatt!$E$8/5))))</f>
        <v>0</v>
      </c>
    </row>
    <row r="29" spans="1:14" ht="16.5" customHeight="1" x14ac:dyDescent="0.5">
      <c r="A29" s="75" t="str">
        <f>IF(ISNUMBER(VLOOKUP(B29,Feiertage!$B:$B,1,FALSE))=TRUE,"Feiertag",TEXT(B29,"TTTT"))</f>
        <v>Samstag</v>
      </c>
      <c r="B29" s="74">
        <f t="shared" si="0"/>
        <v>45528</v>
      </c>
      <c r="C29" s="95"/>
      <c r="D29" s="96"/>
      <c r="E29" s="96"/>
      <c r="F29" s="97"/>
      <c r="G29" s="70" t="str">
        <f>IF(AND(C29="",D29=""),"0,00",(Deckblatt!$F$8))</f>
        <v>0,00</v>
      </c>
      <c r="H29" s="72">
        <f>IF(August!$C29="Bildungstag",(August!$E29-August!$D29-August!$F29)*24,IF(August!$C29="Gleittag",(August!$E29-August!$D29-August!$F29)*24,IF(August!$C29="",(August!$E29-August!$D29-August!$F29)*24,(Deckblatt!$E$8/5))))</f>
        <v>0</v>
      </c>
    </row>
    <row r="30" spans="1:14" ht="16.5" customHeight="1" x14ac:dyDescent="0.5">
      <c r="A30" s="38" t="str">
        <f>IF(ISNUMBER(VLOOKUP(B30,Feiertage!$B:$B,1,FALSE))=TRUE,"Feiertag",TEXT(B30,"TTTT"))</f>
        <v>Sonntag</v>
      </c>
      <c r="B30" s="73">
        <f t="shared" si="0"/>
        <v>45529</v>
      </c>
      <c r="C30" s="92"/>
      <c r="D30" s="93"/>
      <c r="E30" s="93"/>
      <c r="F30" s="94"/>
      <c r="G30" s="69" t="str">
        <f>IF(AND(C30="",D30=""),"0,00",(Deckblatt!$F$8))</f>
        <v>0,00</v>
      </c>
      <c r="H30" s="71">
        <f>IF(August!$C30="Bildungstag",(August!$E30-August!$D30-August!$F30)*24,IF(August!$C30="Gleittag",(August!$E30-August!$D30-August!$F30)*24,IF(August!$C30="",(August!$E30-August!$D30-August!$F30)*24,(Deckblatt!$E$8/5))))</f>
        <v>0</v>
      </c>
    </row>
    <row r="31" spans="1:14" ht="16.5" customHeight="1" x14ac:dyDescent="0.5">
      <c r="A31" s="75" t="str">
        <f>IF(ISNUMBER(VLOOKUP(B31,Feiertage!$B:$B,1,FALSE))=TRUE,"Feiertag",TEXT(B31,"TTTT"))</f>
        <v>Montag</v>
      </c>
      <c r="B31" s="74">
        <f t="shared" si="0"/>
        <v>45530</v>
      </c>
      <c r="C31" s="95"/>
      <c r="D31" s="96"/>
      <c r="E31" s="96"/>
      <c r="F31" s="97"/>
      <c r="G31" s="70" t="str">
        <f>IF(AND(C31="",D31=""),"0,00",(Deckblatt!$F$8))</f>
        <v>0,00</v>
      </c>
      <c r="H31" s="72">
        <f>IF(August!$C31="Bildungstag",(August!$E31-August!$D31-August!$F31)*24,IF(August!$C31="Gleittag",(August!$E31-August!$D31-August!$F31)*24,IF(August!$C31="",(August!$E31-August!$D31-August!$F31)*24,(Deckblatt!$E$8/5))))</f>
        <v>0</v>
      </c>
    </row>
    <row r="32" spans="1:14" ht="16.5" customHeight="1" x14ac:dyDescent="0.5">
      <c r="A32" s="38" t="str">
        <f>IF(ISNUMBER(VLOOKUP(B32,Feiertage!$B:$B,1,FALSE))=TRUE,"Feiertag",TEXT(B32,"TTTT"))</f>
        <v>Dienstag</v>
      </c>
      <c r="B32" s="73">
        <f t="shared" si="0"/>
        <v>45531</v>
      </c>
      <c r="C32" s="92"/>
      <c r="D32" s="93"/>
      <c r="E32" s="93"/>
      <c r="F32" s="94"/>
      <c r="G32" s="69" t="str">
        <f>IF(AND(C32="",D32=""),"0,00",(Deckblatt!$F$8))</f>
        <v>0,00</v>
      </c>
      <c r="H32" s="71">
        <f>IF(August!$C32="Bildungstag",(August!$E32-August!$D32-August!$F32)*24,IF(August!$C32="Gleittag",(August!$E32-August!$D32-August!$F32)*24,IF(August!$C32="",(August!$E32-August!$D32-August!$F32)*24,(Deckblatt!$E$8/5))))</f>
        <v>0</v>
      </c>
    </row>
    <row r="33" spans="1:12" ht="16.5" customHeight="1" x14ac:dyDescent="0.5">
      <c r="A33" s="75" t="str">
        <f>IF(ISNUMBER(VLOOKUP(B33,Feiertage!$B:$B,1,FALSE))=TRUE,"Feiertag",TEXT(B33,"TTTT"))</f>
        <v>Mittwoch</v>
      </c>
      <c r="B33" s="74">
        <f t="shared" si="0"/>
        <v>45532</v>
      </c>
      <c r="C33" s="95"/>
      <c r="D33" s="96"/>
      <c r="E33" s="96"/>
      <c r="F33" s="97"/>
      <c r="G33" s="70" t="str">
        <f>IF(AND(C33="",D33=""),"0,00",(Deckblatt!$F$8))</f>
        <v>0,00</v>
      </c>
      <c r="H33" s="72">
        <f>IF(August!$C33="Bildungstag",(August!$E33-August!$D33-August!$F33)*24,IF(August!$C33="Gleittag",(August!$E33-August!$D33-August!$F33)*24,IF(August!$C33="",(August!$E33-August!$D33-August!$F33)*24,(Deckblatt!$E$8/5))))</f>
        <v>0</v>
      </c>
    </row>
    <row r="34" spans="1:12" ht="16.5" customHeight="1" x14ac:dyDescent="0.5">
      <c r="A34" s="38" t="str">
        <f>IF(ISNUMBER(VLOOKUP(B34,Feiertage!$B:$B,1,FALSE))=TRUE,"Feiertag",TEXT(B34,"TTTT"))</f>
        <v>Donnerstag</v>
      </c>
      <c r="B34" s="73">
        <f t="shared" si="0"/>
        <v>45533</v>
      </c>
      <c r="C34" s="92"/>
      <c r="D34" s="93"/>
      <c r="E34" s="93"/>
      <c r="F34" s="94"/>
      <c r="G34" s="69" t="str">
        <f>IF(AND(C34="",D34=""),"0,00",(Deckblatt!$F$8))</f>
        <v>0,00</v>
      </c>
      <c r="H34" s="71">
        <f>IF(August!$C34="Bildungstag",(August!$E34-August!$D34-August!$F34)*24,IF(August!$C34="Gleittag",(August!$E34-August!$D34-August!$F34)*24,IF(August!$C34="",(August!$E34-August!$D34-August!$F34)*24,(Deckblatt!$E$8/5))))</f>
        <v>0</v>
      </c>
    </row>
    <row r="35" spans="1:12" ht="16.5" customHeight="1" x14ac:dyDescent="0.5">
      <c r="A35" s="75" t="str">
        <f>IF(ISNUMBER(VLOOKUP(B35,Feiertage!$B:$B,1,FALSE))=TRUE,"Feiertag",TEXT(B35,"TTTT"))</f>
        <v>Freitag</v>
      </c>
      <c r="B35" s="74">
        <f t="shared" si="0"/>
        <v>45534</v>
      </c>
      <c r="C35" s="95"/>
      <c r="D35" s="96"/>
      <c r="E35" s="96"/>
      <c r="F35" s="97"/>
      <c r="G35" s="70" t="str">
        <f>IF(AND(C35="",D35=""),"0,00",(Deckblatt!$F$8))</f>
        <v>0,00</v>
      </c>
      <c r="H35" s="72">
        <f>IF(August!$C35="Bildungstag",(August!$E35-August!$D35-August!$F35)*24,IF(August!$C35="Gleittag",(August!$E35-August!$D35-August!$F35)*24,IF(August!$C35="",(August!$E35-August!$D35-August!$F35)*24,(Deckblatt!$E$8/5))))</f>
        <v>0</v>
      </c>
    </row>
    <row r="36" spans="1:12" ht="16.5" customHeight="1" x14ac:dyDescent="0.5">
      <c r="A36" s="38" t="str">
        <f>IF(ISNUMBER(VLOOKUP(B36,Feiertage!$B:$B,1,FALSE))=TRUE,"Feiertag",TEXT(B36,"TTTT"))</f>
        <v>Samstag</v>
      </c>
      <c r="B36" s="73">
        <f t="shared" si="0"/>
        <v>45535</v>
      </c>
      <c r="C36" s="92"/>
      <c r="D36" s="93"/>
      <c r="E36" s="93"/>
      <c r="F36" s="94"/>
      <c r="G36" s="69" t="str">
        <f>IF(AND(C36="",D36=""),"0,00",(Deckblatt!$F$8))</f>
        <v>0,00</v>
      </c>
      <c r="H36" s="71">
        <f>IF(August!$C36="Bildungstag",(August!$E36-August!$D36-August!$F36)*24,IF(August!$C36="Gleittag",(August!$E36-August!$D36-August!$F36)*24,IF(August!$C36="",(August!$E36-August!$D36-August!$F36)*24,(Deckblatt!$E$8/5))))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NaIHfJF0dDk9SWRoAzGeEwiMyqmQXWQRp+IoXXaOkuRRm7eMbm1bs/mWf5IMj5M/lDUWl4PT0N3PcujXK9UNzA==" saltValue="jqn/j6p/aSLVvciqk6dzuA==" spinCount="100000" sheet="1" objects="1" scenarios="1" selectLockedCells="1"/>
  <mergeCells count="2">
    <mergeCell ref="E1:H1"/>
    <mergeCell ref="G39:H39"/>
  </mergeCells>
  <conditionalFormatting sqref="A6:H36">
    <cfRule type="expression" dxfId="119" priority="1">
      <formula>$C6="Gleittag"</formula>
    </cfRule>
    <cfRule type="expression" dxfId="118" priority="2">
      <formula>$C6="Seminar (BT)"</formula>
    </cfRule>
    <cfRule type="expression" dxfId="117" priority="3">
      <formula>$C6="Sonstiges"</formula>
    </cfRule>
    <cfRule type="expression" dxfId="116" priority="4">
      <formula>$C6="Krank"</formula>
    </cfRule>
    <cfRule type="expression" dxfId="115" priority="5">
      <formula>$C6="Bildungstag"</formula>
    </cfRule>
    <cfRule type="expression" dxfId="114" priority="6">
      <formula>$C6="Urlaub"</formula>
    </cfRule>
  </conditionalFormatting>
  <conditionalFormatting sqref="H7:H36">
    <cfRule type="expression" dxfId="113" priority="7">
      <formula>$C7="Gleittag"</formula>
    </cfRule>
  </conditionalFormatting>
  <conditionalFormatting sqref="I17:N17">
    <cfRule type="expression" dxfId="112" priority="8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0"/>
  <sheetViews>
    <sheetView showGridLines="0" workbookViewId="0">
      <selection activeCell="C5" sqref="C5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38</v>
      </c>
      <c r="B1" s="34"/>
      <c r="C1" s="35">
        <f>Deckblatt!C2</f>
        <v>2024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38" t="s">
        <v>27</v>
      </c>
      <c r="B5" s="39" t="s">
        <v>28</v>
      </c>
      <c r="C5" s="98" t="s">
        <v>29</v>
      </c>
      <c r="D5" s="99" t="s">
        <v>30</v>
      </c>
      <c r="E5" s="99" t="s">
        <v>31</v>
      </c>
      <c r="F5" s="100" t="s">
        <v>32</v>
      </c>
      <c r="G5" s="43" t="s">
        <v>7</v>
      </c>
      <c r="H5" s="44" t="s">
        <v>33</v>
      </c>
    </row>
    <row r="6" spans="1:8" ht="16.5" customHeight="1" x14ac:dyDescent="0.5">
      <c r="A6" s="38" t="str">
        <f>IF(ISNUMBER(VLOOKUP(B6,Feiertage!$B:$B,1,FALSE))=TRUE,"Feiertag",TEXT(B6,"TTTT"))</f>
        <v>Sonntag</v>
      </c>
      <c r="B6" s="73">
        <f>DATE(C1,9,1)</f>
        <v>45536</v>
      </c>
      <c r="C6" s="92"/>
      <c r="D6" s="93"/>
      <c r="E6" s="93"/>
      <c r="F6" s="94"/>
      <c r="G6" s="69" t="str">
        <f>IF(AND(C6="",D6=""),"0,00",(Deckblatt!$F$8))</f>
        <v>0,00</v>
      </c>
      <c r="H6" s="71">
        <f>IF(September!$C6="Bildungstag",(September!$E6-September!$D6-September!$F6)*24,IF(September!$C6="Gleittag",(September!$E6-September!$D6-September!$F6)*24,IF(September!$C6="",(September!$E6-September!$D6-September!$F6)*24,(Deckblatt!$E$8/5))))</f>
        <v>0</v>
      </c>
    </row>
    <row r="7" spans="1:8" ht="16.5" customHeight="1" x14ac:dyDescent="0.5">
      <c r="A7" s="75" t="str">
        <f>IF(ISNUMBER(VLOOKUP(B7,Feiertage!$B:$B,1,FALSE))=TRUE,"Feiertag",TEXT(B7,"TTTT"))</f>
        <v>Montag</v>
      </c>
      <c r="B7" s="74">
        <f t="shared" ref="B7:B35" si="0">B6+1</f>
        <v>45537</v>
      </c>
      <c r="C7" s="95"/>
      <c r="D7" s="96"/>
      <c r="E7" s="96"/>
      <c r="F7" s="97"/>
      <c r="G7" s="70" t="str">
        <f>IF(AND(C7="",D7=""),"0,00",(Deckblatt!$F$8))</f>
        <v>0,00</v>
      </c>
      <c r="H7" s="72">
        <f>IF(September!$C7="Bildungstag",(September!$E7-September!$D7-September!$F7)*24,IF(September!$C7="Gleittag",(September!$E7-September!$D7-September!$F7)*24,IF(September!$C7="",(September!$E7-September!$D7-September!$F7)*24,(Deckblatt!$E$8/5))))</f>
        <v>0</v>
      </c>
    </row>
    <row r="8" spans="1:8" ht="16.5" customHeight="1" x14ac:dyDescent="0.5">
      <c r="A8" s="38" t="str">
        <f>IF(ISNUMBER(VLOOKUP(B8,Feiertage!$B:$B,1,FALSE))=TRUE,"Feiertag",TEXT(B8,"TTTT"))</f>
        <v>Dienstag</v>
      </c>
      <c r="B8" s="73">
        <f t="shared" si="0"/>
        <v>45538</v>
      </c>
      <c r="C8" s="92"/>
      <c r="D8" s="93"/>
      <c r="E8" s="93"/>
      <c r="F8" s="94"/>
      <c r="G8" s="69" t="str">
        <f>IF(AND(C8="",D8=""),"0,00",(Deckblatt!$F$8))</f>
        <v>0,00</v>
      </c>
      <c r="H8" s="71">
        <f>IF(September!$C8="Bildungstag",(September!$E8-September!$D8-September!$F8)*24,IF(September!$C8="Gleittag",(September!$E8-September!$D8-September!$F8)*24,IF(September!$C8="",(September!$E8-September!$D8-September!$F8)*24,(Deckblatt!$E$8/5))))</f>
        <v>0</v>
      </c>
    </row>
    <row r="9" spans="1:8" ht="16.5" customHeight="1" x14ac:dyDescent="0.5">
      <c r="A9" s="75" t="str">
        <f>IF(ISNUMBER(VLOOKUP(B9,Feiertage!$B:$B,1,FALSE))=TRUE,"Feiertag",TEXT(B9,"TTTT"))</f>
        <v>Mittwoch</v>
      </c>
      <c r="B9" s="74">
        <f t="shared" si="0"/>
        <v>45539</v>
      </c>
      <c r="C9" s="95"/>
      <c r="D9" s="96"/>
      <c r="E9" s="96"/>
      <c r="F9" s="97"/>
      <c r="G9" s="70" t="str">
        <f>IF(AND(C9="",D9=""),"0,00",(Deckblatt!$F$8))</f>
        <v>0,00</v>
      </c>
      <c r="H9" s="72">
        <f>IF(September!$C9="Bildungstag",(September!$E9-September!$D9-September!$F9)*24,IF(September!$C9="Gleittag",(September!$E9-September!$D9-September!$F9)*24,IF(September!$C9="",(September!$E9-September!$D9-September!$F9)*24,(Deckblatt!$E$8/5))))</f>
        <v>0</v>
      </c>
    </row>
    <row r="10" spans="1:8" ht="16.5" customHeight="1" x14ac:dyDescent="0.5">
      <c r="A10" s="38" t="str">
        <f>IF(ISNUMBER(VLOOKUP(B10,Feiertage!$B:$B,1,FALSE))=TRUE,"Feiertag",TEXT(B10,"TTTT"))</f>
        <v>Donnerstag</v>
      </c>
      <c r="B10" s="73">
        <f t="shared" si="0"/>
        <v>45540</v>
      </c>
      <c r="C10" s="92"/>
      <c r="D10" s="93"/>
      <c r="E10" s="93"/>
      <c r="F10" s="94"/>
      <c r="G10" s="69" t="str">
        <f>IF(AND(C10="",D10=""),"0,00",(Deckblatt!$F$8))</f>
        <v>0,00</v>
      </c>
      <c r="H10" s="71">
        <f>IF(September!$C10="Bildungstag",(September!$E10-September!$D10-September!$F10)*24,IF(September!$C10="Gleittag",(September!$E10-September!$D10-September!$F10)*24,IF(September!$C10="",(September!$E10-September!$D10-September!$F10)*24,(Deckblatt!$E$8/5))))</f>
        <v>0</v>
      </c>
    </row>
    <row r="11" spans="1:8" ht="16.5" customHeight="1" x14ac:dyDescent="0.5">
      <c r="A11" s="75" t="str">
        <f>IF(ISNUMBER(VLOOKUP(B11,Feiertage!$B:$B,1,FALSE))=TRUE,"Feiertag",TEXT(B11,"TTTT"))</f>
        <v>Freitag</v>
      </c>
      <c r="B11" s="74">
        <f t="shared" si="0"/>
        <v>45541</v>
      </c>
      <c r="C11" s="95"/>
      <c r="D11" s="96"/>
      <c r="E11" s="96"/>
      <c r="F11" s="97"/>
      <c r="G11" s="70" t="str">
        <f>IF(AND(C11="",D11=""),"0,00",(Deckblatt!$F$8))</f>
        <v>0,00</v>
      </c>
      <c r="H11" s="72">
        <f>IF(September!$C11="Bildungstag",(September!$E11-September!$D11-September!$F11)*24,IF(September!$C11="Gleittag",(September!$E11-September!$D11-September!$F11)*24,IF(September!$C11="",(September!$E11-September!$D11-September!$F11)*24,(Deckblatt!$E$8/5))))</f>
        <v>0</v>
      </c>
    </row>
    <row r="12" spans="1:8" ht="16.5" customHeight="1" x14ac:dyDescent="0.5">
      <c r="A12" s="38" t="str">
        <f>IF(ISNUMBER(VLOOKUP(B12,Feiertage!$B:$B,1,FALSE))=TRUE,"Feiertag",TEXT(B12,"TTTT"))</f>
        <v>Samstag</v>
      </c>
      <c r="B12" s="73">
        <f t="shared" si="0"/>
        <v>45542</v>
      </c>
      <c r="C12" s="92"/>
      <c r="D12" s="93"/>
      <c r="E12" s="93"/>
      <c r="F12" s="94"/>
      <c r="G12" s="69" t="str">
        <f>IF(AND(C12="",D12=""),"0,00",(Deckblatt!$F$8))</f>
        <v>0,00</v>
      </c>
      <c r="H12" s="71">
        <f>IF(September!$C12="Bildungstag",(September!$E12-September!$D12-September!$F12)*24,IF(September!$C12="Gleittag",(September!$E12-September!$D12-September!$F12)*24,IF(September!$C12="",(September!$E12-September!$D12-September!$F12)*24,(Deckblatt!$E$8/5))))</f>
        <v>0</v>
      </c>
    </row>
    <row r="13" spans="1:8" ht="16.5" customHeight="1" x14ac:dyDescent="0.5">
      <c r="A13" s="75" t="str">
        <f>IF(ISNUMBER(VLOOKUP(B13,Feiertage!$B:$B,1,FALSE))=TRUE,"Feiertag",TEXT(B13,"TTTT"))</f>
        <v>Sonntag</v>
      </c>
      <c r="B13" s="74">
        <f t="shared" si="0"/>
        <v>45543</v>
      </c>
      <c r="C13" s="95"/>
      <c r="D13" s="96"/>
      <c r="E13" s="96"/>
      <c r="F13" s="97"/>
      <c r="G13" s="70" t="str">
        <f>IF(AND(C13="",D13=""),"0,00",(Deckblatt!$F$8))</f>
        <v>0,00</v>
      </c>
      <c r="H13" s="72">
        <f>IF(September!$C13="Bildungstag",(September!$E13-September!$D13-September!$F13)*24,IF(September!$C13="Gleittag",(September!$E13-September!$D13-September!$F13)*24,IF(September!$C13="",(September!$E13-September!$D13-September!$F13)*24,(Deckblatt!$E$8/5))))</f>
        <v>0</v>
      </c>
    </row>
    <row r="14" spans="1:8" ht="16.5" customHeight="1" x14ac:dyDescent="0.5">
      <c r="A14" s="38" t="str">
        <f>IF(ISNUMBER(VLOOKUP(B14,Feiertage!$B:$B,1,FALSE))=TRUE,"Feiertag",TEXT(B14,"TTTT"))</f>
        <v>Montag</v>
      </c>
      <c r="B14" s="73">
        <f t="shared" si="0"/>
        <v>45544</v>
      </c>
      <c r="C14" s="92"/>
      <c r="D14" s="93"/>
      <c r="E14" s="93"/>
      <c r="F14" s="94"/>
      <c r="G14" s="69" t="str">
        <f>IF(AND(C14="",D14=""),"0,00",(Deckblatt!$F$8))</f>
        <v>0,00</v>
      </c>
      <c r="H14" s="71">
        <f>IF(September!$C14="Bildungstag",(September!$E14-September!$D14-September!$F14)*24,IF(September!$C14="Gleittag",(September!$E14-September!$D14-September!$F14)*24,IF(September!$C14="",(September!$E14-September!$D14-September!$F14)*24,(Deckblatt!$E$8/5))))</f>
        <v>0</v>
      </c>
    </row>
    <row r="15" spans="1:8" ht="16.5" customHeight="1" x14ac:dyDescent="0.5">
      <c r="A15" s="75" t="str">
        <f>IF(ISNUMBER(VLOOKUP(B15,Feiertage!$B:$B,1,FALSE))=TRUE,"Feiertag",TEXT(B15,"TTTT"))</f>
        <v>Dienstag</v>
      </c>
      <c r="B15" s="74">
        <f t="shared" si="0"/>
        <v>45545</v>
      </c>
      <c r="C15" s="95"/>
      <c r="D15" s="96"/>
      <c r="E15" s="96"/>
      <c r="F15" s="97"/>
      <c r="G15" s="70" t="str">
        <f>IF(AND(C15="",D15=""),"0,00",(Deckblatt!$F$8))</f>
        <v>0,00</v>
      </c>
      <c r="H15" s="72">
        <f>IF(September!$C15="Bildungstag",(September!$E15-September!$D15-September!$F15)*24,IF(September!$C15="Gleittag",(September!$E15-September!$D15-September!$F15)*24,IF(September!$C15="",(September!$E15-September!$D15-September!$F15)*24,(Deckblatt!$E$8/5))))</f>
        <v>0</v>
      </c>
    </row>
    <row r="16" spans="1:8" ht="16.5" customHeight="1" x14ac:dyDescent="0.5">
      <c r="A16" s="38" t="str">
        <f>IF(ISNUMBER(VLOOKUP(B16,Feiertage!$B:$B,1,FALSE))=TRUE,"Feiertag",TEXT(B16,"TTTT"))</f>
        <v>Mittwoch</v>
      </c>
      <c r="B16" s="73">
        <f t="shared" si="0"/>
        <v>45546</v>
      </c>
      <c r="C16" s="92"/>
      <c r="D16" s="93"/>
      <c r="E16" s="93"/>
      <c r="F16" s="94"/>
      <c r="G16" s="69" t="str">
        <f>IF(AND(C16="",D16=""),"0,00",(Deckblatt!$F$8))</f>
        <v>0,00</v>
      </c>
      <c r="H16" s="71">
        <f>IF(September!$C16="Bildungstag",(September!$E16-September!$D16-September!$F16)*24,IF(September!$C16="Gleittag",(September!$E16-September!$D16-September!$F16)*24,IF(September!$C16="",(September!$E16-September!$D16-September!$F16)*24,(Deckblatt!$E$8/5))))</f>
        <v>0</v>
      </c>
    </row>
    <row r="17" spans="1:14" ht="16.5" customHeight="1" x14ac:dyDescent="0.5">
      <c r="A17" s="75" t="str">
        <f>IF(ISNUMBER(VLOOKUP(B17,Feiertage!$B:$B,1,FALSE))=TRUE,"Feiertag",TEXT(B17,"TTTT"))</f>
        <v>Donnerstag</v>
      </c>
      <c r="B17" s="74">
        <f t="shared" si="0"/>
        <v>45547</v>
      </c>
      <c r="C17" s="95"/>
      <c r="D17" s="96"/>
      <c r="E17" s="96"/>
      <c r="F17" s="97"/>
      <c r="G17" s="70" t="str">
        <f>IF(AND(C17="",D17=""),"0,00",(Deckblatt!$F$8))</f>
        <v>0,00</v>
      </c>
      <c r="H17" s="72">
        <f>IF(September!$C17="Bildungstag",(September!$E17-September!$D17-September!$F17)*24,IF(September!$C17="Gleittag",(September!$E17-September!$D17-September!$F17)*24,IF(September!$C17="",(September!$E17-September!$D17-September!$F17)*24,(Deckblatt!$E$8/5))))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38" t="str">
        <f>IF(ISNUMBER(VLOOKUP(B18,Feiertage!$B:$B,1,FALSE))=TRUE,"Feiertag",TEXT(B18,"TTTT"))</f>
        <v>Freitag</v>
      </c>
      <c r="B18" s="73">
        <f t="shared" si="0"/>
        <v>45548</v>
      </c>
      <c r="C18" s="92"/>
      <c r="D18" s="93"/>
      <c r="E18" s="93"/>
      <c r="F18" s="94"/>
      <c r="G18" s="69" t="str">
        <f>IF(AND(C18="",D18=""),"0,00",(Deckblatt!$F$8))</f>
        <v>0,00</v>
      </c>
      <c r="H18" s="71">
        <f>IF(September!$C18="Bildungstag",(September!$E18-September!$D18-September!$F18)*24,IF(September!$C18="Gleittag",(September!$E18-September!$D18-September!$F18)*24,IF(September!$C18="",(September!$E18-September!$D18-September!$F18)*24,(Deckblatt!$E$8/5))))</f>
        <v>0</v>
      </c>
    </row>
    <row r="19" spans="1:14" ht="16.5" customHeight="1" x14ac:dyDescent="0.5">
      <c r="A19" s="75" t="str">
        <f>IF(ISNUMBER(VLOOKUP(B19,Feiertage!$B:$B,1,FALSE))=TRUE,"Feiertag",TEXT(B19,"TTTT"))</f>
        <v>Samstag</v>
      </c>
      <c r="B19" s="74">
        <f t="shared" si="0"/>
        <v>45549</v>
      </c>
      <c r="C19" s="95"/>
      <c r="D19" s="96"/>
      <c r="E19" s="96"/>
      <c r="F19" s="97"/>
      <c r="G19" s="70" t="str">
        <f>IF(AND(C19="",D19=""),"0,00",(Deckblatt!$F$8))</f>
        <v>0,00</v>
      </c>
      <c r="H19" s="72">
        <f>IF(September!$C19="Bildungstag",(September!$E19-September!$D19-September!$F19)*24,IF(September!$C19="Gleittag",(September!$E19-September!$D19-September!$F19)*24,IF(September!$C19="",(September!$E19-September!$D19-September!$F19)*24,(Deckblatt!$E$8/5))))</f>
        <v>0</v>
      </c>
    </row>
    <row r="20" spans="1:14" ht="16.5" customHeight="1" x14ac:dyDescent="0.5">
      <c r="A20" s="38" t="str">
        <f>IF(ISNUMBER(VLOOKUP(B20,Feiertage!$B:$B,1,FALSE))=TRUE,"Feiertag",TEXT(B20,"TTTT"))</f>
        <v>Sonntag</v>
      </c>
      <c r="B20" s="73">
        <f t="shared" si="0"/>
        <v>45550</v>
      </c>
      <c r="C20" s="92"/>
      <c r="D20" s="93"/>
      <c r="E20" s="93"/>
      <c r="F20" s="94"/>
      <c r="G20" s="69" t="str">
        <f>IF(AND(C20="",D20=""),"0,00",(Deckblatt!$F$8))</f>
        <v>0,00</v>
      </c>
      <c r="H20" s="71">
        <f>IF(September!$C20="Bildungstag",(September!$E20-September!$D20-September!$F20)*24,IF(September!$C20="Gleittag",(September!$E20-September!$D20-September!$F20)*24,IF(September!$C20="",(September!$E20-September!$D20-September!$F20)*24,(Deckblatt!$E$8/5))))</f>
        <v>0</v>
      </c>
    </row>
    <row r="21" spans="1:14" ht="16.5" customHeight="1" x14ac:dyDescent="0.5">
      <c r="A21" s="75" t="str">
        <f>IF(ISNUMBER(VLOOKUP(B21,Feiertage!$B:$B,1,FALSE))=TRUE,"Feiertag",TEXT(B21,"TTTT"))</f>
        <v>Montag</v>
      </c>
      <c r="B21" s="74">
        <f t="shared" si="0"/>
        <v>45551</v>
      </c>
      <c r="C21" s="95"/>
      <c r="D21" s="96"/>
      <c r="E21" s="96"/>
      <c r="F21" s="97"/>
      <c r="G21" s="70" t="str">
        <f>IF(AND(C21="",D21=""),"0,00",(Deckblatt!$F$8))</f>
        <v>0,00</v>
      </c>
      <c r="H21" s="72">
        <f>IF(September!$C21="Bildungstag",(September!$E21-September!$D21-September!$F21)*24,IF(September!$C21="Gleittag",(September!$E21-September!$D21-September!$F21)*24,IF(September!$C21="",(September!$E21-September!$D21-September!$F21)*24,(Deckblatt!$E$8/5))))</f>
        <v>0</v>
      </c>
    </row>
    <row r="22" spans="1:14" ht="16.5" customHeight="1" x14ac:dyDescent="0.5">
      <c r="A22" s="38" t="str">
        <f>IF(ISNUMBER(VLOOKUP(B22,Feiertage!$B:$B,1,FALSE))=TRUE,"Feiertag",TEXT(B22,"TTTT"))</f>
        <v>Dienstag</v>
      </c>
      <c r="B22" s="73">
        <f t="shared" si="0"/>
        <v>45552</v>
      </c>
      <c r="C22" s="92"/>
      <c r="D22" s="93"/>
      <c r="E22" s="93"/>
      <c r="F22" s="94"/>
      <c r="G22" s="69" t="str">
        <f>IF(AND(C22="",D22=""),"0,00",(Deckblatt!$F$8))</f>
        <v>0,00</v>
      </c>
      <c r="H22" s="71">
        <f>IF(September!$C22="Bildungstag",(September!$E22-September!$D22-September!$F22)*24,IF(September!$C22="Gleittag",(September!$E22-September!$D22-September!$F22)*24,IF(September!$C22="",(September!$E22-September!$D22-September!$F22)*24,(Deckblatt!$E$8/5))))</f>
        <v>0</v>
      </c>
    </row>
    <row r="23" spans="1:14" ht="16.5" customHeight="1" x14ac:dyDescent="0.5">
      <c r="A23" s="75" t="str">
        <f>IF(ISNUMBER(VLOOKUP(B23,Feiertage!$B:$B,1,FALSE))=TRUE,"Feiertag",TEXT(B23,"TTTT"))</f>
        <v>Mittwoch</v>
      </c>
      <c r="B23" s="74">
        <f t="shared" si="0"/>
        <v>45553</v>
      </c>
      <c r="C23" s="95"/>
      <c r="D23" s="96"/>
      <c r="E23" s="96"/>
      <c r="F23" s="97"/>
      <c r="G23" s="70" t="str">
        <f>IF(AND(C23="",D23=""),"0,00",(Deckblatt!$F$8))</f>
        <v>0,00</v>
      </c>
      <c r="H23" s="72">
        <f>IF(September!$C23="Bildungstag",(September!$E23-September!$D23-September!$F23)*24,IF(September!$C23="Gleittag",(September!$E23-September!$D23-September!$F23)*24,IF(September!$C23="",(September!$E23-September!$D23-September!$F23)*24,(Deckblatt!$E$8/5))))</f>
        <v>0</v>
      </c>
    </row>
    <row r="24" spans="1:14" ht="16.5" customHeight="1" x14ac:dyDescent="0.5">
      <c r="A24" s="38" t="str">
        <f>IF(ISNUMBER(VLOOKUP(B24,Feiertage!$B:$B,1,FALSE))=TRUE,"Feiertag",TEXT(B24,"TTTT"))</f>
        <v>Donnerstag</v>
      </c>
      <c r="B24" s="73">
        <f t="shared" si="0"/>
        <v>45554</v>
      </c>
      <c r="C24" s="92"/>
      <c r="D24" s="93"/>
      <c r="E24" s="93"/>
      <c r="F24" s="94"/>
      <c r="G24" s="69" t="str">
        <f>IF(AND(C24="",D24=""),"0,00",(Deckblatt!$F$8))</f>
        <v>0,00</v>
      </c>
      <c r="H24" s="71">
        <f>IF(September!$C24="Bildungstag",(September!$E24-September!$D24-September!$F24)*24,IF(September!$C24="Gleittag",(September!$E24-September!$D24-September!$F24)*24,IF(September!$C24="",(September!$E24-September!$D24-September!$F24)*24,(Deckblatt!$E$8/5))))</f>
        <v>0</v>
      </c>
    </row>
    <row r="25" spans="1:14" ht="16.5" customHeight="1" x14ac:dyDescent="0.5">
      <c r="A25" s="75" t="str">
        <f>IF(ISNUMBER(VLOOKUP(B25,Feiertage!$B:$B,1,FALSE))=TRUE,"Feiertag",TEXT(B25,"TTTT"))</f>
        <v>Freitag</v>
      </c>
      <c r="B25" s="74">
        <f t="shared" si="0"/>
        <v>45555</v>
      </c>
      <c r="C25" s="95"/>
      <c r="D25" s="96"/>
      <c r="E25" s="96"/>
      <c r="F25" s="97"/>
      <c r="G25" s="70" t="str">
        <f>IF(AND(C25="",D25=""),"0,00",(Deckblatt!$F$8))</f>
        <v>0,00</v>
      </c>
      <c r="H25" s="72">
        <f>IF(September!$C25="Bildungstag",(September!$E25-September!$D25-September!$F25)*24,IF(September!$C25="Gleittag",(September!$E25-September!$D25-September!$F25)*24,IF(September!$C25="",(September!$E25-September!$D25-September!$F25)*24,(Deckblatt!$E$8/5))))</f>
        <v>0</v>
      </c>
    </row>
    <row r="26" spans="1:14" ht="16.5" customHeight="1" x14ac:dyDescent="0.5">
      <c r="A26" s="38" t="str">
        <f>IF(ISNUMBER(VLOOKUP(B26,Feiertage!$B:$B,1,FALSE))=TRUE,"Feiertag",TEXT(B26,"TTTT"))</f>
        <v>Samstag</v>
      </c>
      <c r="B26" s="73">
        <f t="shared" si="0"/>
        <v>45556</v>
      </c>
      <c r="C26" s="92"/>
      <c r="D26" s="93"/>
      <c r="E26" s="93"/>
      <c r="F26" s="94"/>
      <c r="G26" s="69" t="str">
        <f>IF(AND(C26="",D26=""),"0,00",(Deckblatt!$F$8))</f>
        <v>0,00</v>
      </c>
      <c r="H26" s="71">
        <f>IF(September!$C26="Bildungstag",(September!$E26-September!$D26-September!$F26)*24,IF(September!$C26="Gleittag",(September!$E26-September!$D26-September!$F26)*24,IF(September!$C26="",(September!$E26-September!$D26-September!$F26)*24,(Deckblatt!$E$8/5))))</f>
        <v>0</v>
      </c>
    </row>
    <row r="27" spans="1:14" ht="16.5" customHeight="1" x14ac:dyDescent="0.5">
      <c r="A27" s="75" t="str">
        <f>IF(ISNUMBER(VLOOKUP(B27,Feiertage!$B:$B,1,FALSE))=TRUE,"Feiertag",TEXT(B27,"TTTT"))</f>
        <v>Sonntag</v>
      </c>
      <c r="B27" s="74">
        <f t="shared" si="0"/>
        <v>45557</v>
      </c>
      <c r="C27" s="95"/>
      <c r="D27" s="96"/>
      <c r="E27" s="96"/>
      <c r="F27" s="97"/>
      <c r="G27" s="70" t="str">
        <f>IF(AND(C27="",D27=""),"0,00",(Deckblatt!$F$8))</f>
        <v>0,00</v>
      </c>
      <c r="H27" s="72">
        <f>IF(September!$C27="Bildungstag",(September!$E27-September!$D27-September!$F27)*24,IF(September!$C27="Gleittag",(September!$E27-September!$D27-September!$F27)*24,IF(September!$C27="",(September!$E27-September!$D27-September!$F27)*24,(Deckblatt!$E$8/5))))</f>
        <v>0</v>
      </c>
    </row>
    <row r="28" spans="1:14" ht="16.5" customHeight="1" x14ac:dyDescent="0.5">
      <c r="A28" s="38" t="str">
        <f>IF(ISNUMBER(VLOOKUP(B28,Feiertage!$B:$B,1,FALSE))=TRUE,"Feiertag",TEXT(B28,"TTTT"))</f>
        <v>Montag</v>
      </c>
      <c r="B28" s="73">
        <f t="shared" si="0"/>
        <v>45558</v>
      </c>
      <c r="C28" s="92"/>
      <c r="D28" s="93"/>
      <c r="E28" s="93"/>
      <c r="F28" s="94"/>
      <c r="G28" s="69" t="str">
        <f>IF(AND(C28="",D28=""),"0,00",(Deckblatt!$F$8))</f>
        <v>0,00</v>
      </c>
      <c r="H28" s="71">
        <f>IF(September!$C28="Bildungstag",(September!$E28-September!$D28-September!$F28)*24,IF(September!$C28="Gleittag",(September!$E28-September!$D28-September!$F28)*24,IF(September!$C28="",(September!$E28-September!$D28-September!$F28)*24,(Deckblatt!$E$8/5))))</f>
        <v>0</v>
      </c>
    </row>
    <row r="29" spans="1:14" ht="16.5" customHeight="1" x14ac:dyDescent="0.5">
      <c r="A29" s="75" t="str">
        <f>IF(ISNUMBER(VLOOKUP(B29,Feiertage!$B:$B,1,FALSE))=TRUE,"Feiertag",TEXT(B29,"TTTT"))</f>
        <v>Dienstag</v>
      </c>
      <c r="B29" s="74">
        <f t="shared" si="0"/>
        <v>45559</v>
      </c>
      <c r="C29" s="95"/>
      <c r="D29" s="96"/>
      <c r="E29" s="96"/>
      <c r="F29" s="97"/>
      <c r="G29" s="70" t="str">
        <f>IF(AND(C29="",D29=""),"0,00",(Deckblatt!$F$8))</f>
        <v>0,00</v>
      </c>
      <c r="H29" s="72">
        <f>IF(September!$C29="Bildungstag",(September!$E29-September!$D29-September!$F29)*24,IF(September!$C29="Gleittag",(September!$E29-September!$D29-September!$F29)*24,IF(September!$C29="",(September!$E29-September!$D29-September!$F29)*24,(Deckblatt!$E$8/5))))</f>
        <v>0</v>
      </c>
    </row>
    <row r="30" spans="1:14" ht="16.5" customHeight="1" x14ac:dyDescent="0.5">
      <c r="A30" s="38" t="str">
        <f>IF(ISNUMBER(VLOOKUP(B30,Feiertage!$B:$B,1,FALSE))=TRUE,"Feiertag",TEXT(B30,"TTTT"))</f>
        <v>Mittwoch</v>
      </c>
      <c r="B30" s="73">
        <f t="shared" si="0"/>
        <v>45560</v>
      </c>
      <c r="C30" s="92"/>
      <c r="D30" s="93"/>
      <c r="E30" s="93"/>
      <c r="F30" s="94"/>
      <c r="G30" s="69" t="str">
        <f>IF(AND(C30="",D30=""),"0,00",(Deckblatt!$F$8))</f>
        <v>0,00</v>
      </c>
      <c r="H30" s="71">
        <f>IF(September!$C30="Bildungstag",(September!$E30-September!$D30-September!$F30)*24,IF(September!$C30="Gleittag",(September!$E30-September!$D30-September!$F30)*24,IF(September!$C30="",(September!$E30-September!$D30-September!$F30)*24,(Deckblatt!$E$8/5))))</f>
        <v>0</v>
      </c>
    </row>
    <row r="31" spans="1:14" ht="16.5" customHeight="1" x14ac:dyDescent="0.5">
      <c r="A31" s="75" t="str">
        <f>IF(ISNUMBER(VLOOKUP(B31,Feiertage!$B:$B,1,FALSE))=TRUE,"Feiertag",TEXT(B31,"TTTT"))</f>
        <v>Donnerstag</v>
      </c>
      <c r="B31" s="74">
        <f t="shared" si="0"/>
        <v>45561</v>
      </c>
      <c r="C31" s="95"/>
      <c r="D31" s="96"/>
      <c r="E31" s="96"/>
      <c r="F31" s="97"/>
      <c r="G31" s="70" t="str">
        <f>IF(AND(C31="",D31=""),"0,00",(Deckblatt!$F$8))</f>
        <v>0,00</v>
      </c>
      <c r="H31" s="72">
        <f>IF(September!$C31="Bildungstag",(September!$E31-September!$D31-September!$F31)*24,IF(September!$C31="Gleittag",(September!$E31-September!$D31-September!$F31)*24,IF(September!$C31="",(September!$E31-September!$D31-September!$F31)*24,(Deckblatt!$E$8/5))))</f>
        <v>0</v>
      </c>
    </row>
    <row r="32" spans="1:14" ht="16.5" customHeight="1" x14ac:dyDescent="0.5">
      <c r="A32" s="38" t="str">
        <f>IF(ISNUMBER(VLOOKUP(B32,Feiertage!$B:$B,1,FALSE))=TRUE,"Feiertag",TEXT(B32,"TTTT"))</f>
        <v>Freitag</v>
      </c>
      <c r="B32" s="73">
        <f t="shared" si="0"/>
        <v>45562</v>
      </c>
      <c r="C32" s="92"/>
      <c r="D32" s="93"/>
      <c r="E32" s="93"/>
      <c r="F32" s="94"/>
      <c r="G32" s="69" t="str">
        <f>IF(AND(C32="",D32=""),"0,00",(Deckblatt!$F$8))</f>
        <v>0,00</v>
      </c>
      <c r="H32" s="71">
        <f>IF(September!$C32="Bildungstag",(September!$E32-September!$D32-September!$F32)*24,IF(September!$C32="Gleittag",(September!$E32-September!$D32-September!$F32)*24,IF(September!$C32="",(September!$E32-September!$D32-September!$F32)*24,(Deckblatt!$E$8/5))))</f>
        <v>0</v>
      </c>
    </row>
    <row r="33" spans="1:12" ht="16.5" customHeight="1" x14ac:dyDescent="0.5">
      <c r="A33" s="75" t="str">
        <f>IF(ISNUMBER(VLOOKUP(B33,Feiertage!$B:$B,1,FALSE))=TRUE,"Feiertag",TEXT(B33,"TTTT"))</f>
        <v>Samstag</v>
      </c>
      <c r="B33" s="74">
        <f t="shared" si="0"/>
        <v>45563</v>
      </c>
      <c r="C33" s="95"/>
      <c r="D33" s="96"/>
      <c r="E33" s="96"/>
      <c r="F33" s="97"/>
      <c r="G33" s="70" t="str">
        <f>IF(AND(C33="",D33=""),"0,00",(Deckblatt!$F$8))</f>
        <v>0,00</v>
      </c>
      <c r="H33" s="72">
        <f>IF(September!$C33="Bildungstag",(September!$E33-September!$D33-September!$F33)*24,IF(September!$C33="Gleittag",(September!$E33-September!$D33-September!$F33)*24,IF(September!$C33="",(September!$E33-September!$D33-September!$F33)*24,(Deckblatt!$E$8/5))))</f>
        <v>0</v>
      </c>
    </row>
    <row r="34" spans="1:12" ht="16.5" customHeight="1" x14ac:dyDescent="0.5">
      <c r="A34" s="38" t="str">
        <f>IF(ISNUMBER(VLOOKUP(B34,Feiertage!$B:$B,1,FALSE))=TRUE,"Feiertag",TEXT(B34,"TTTT"))</f>
        <v>Sonntag</v>
      </c>
      <c r="B34" s="73">
        <f t="shared" si="0"/>
        <v>45564</v>
      </c>
      <c r="C34" s="92"/>
      <c r="D34" s="93"/>
      <c r="E34" s="93"/>
      <c r="F34" s="94"/>
      <c r="G34" s="69" t="str">
        <f>IF(AND(C34="",D34=""),"0,00",(Deckblatt!$F$8))</f>
        <v>0,00</v>
      </c>
      <c r="H34" s="71">
        <f>IF(September!$C34="Bildungstag",(September!$E34-September!$D34-September!$F34)*24,IF(September!$C34="Gleittag",(September!$E34-September!$D34-September!$F34)*24,IF(September!$C34="",(September!$E34-September!$D34-September!$F34)*24,(Deckblatt!$E$8/5))))</f>
        <v>0</v>
      </c>
    </row>
    <row r="35" spans="1:12" ht="16.5" customHeight="1" x14ac:dyDescent="0.5">
      <c r="A35" s="75" t="str">
        <f>IF(ISNUMBER(VLOOKUP(B35,Feiertage!$B:$B,1,FALSE))=TRUE,"Feiertag",TEXT(B35,"TTTT"))</f>
        <v>Montag</v>
      </c>
      <c r="B35" s="74">
        <f t="shared" si="0"/>
        <v>45565</v>
      </c>
      <c r="C35" s="95"/>
      <c r="D35" s="96"/>
      <c r="E35" s="96"/>
      <c r="F35" s="97"/>
      <c r="G35" s="70" t="str">
        <f>IF(AND(C35="",D35=""),"0,00",(Deckblatt!$F$8))</f>
        <v>0,00</v>
      </c>
      <c r="H35" s="72">
        <f>IF(September!$C35="Bildungstag",(September!$E35-September!$D35-September!$F35)*24,IF(September!$C35="Gleittag",(September!$E35-September!$D35-September!$F35)*24,IF(September!$C35="",(September!$E35-September!$D35-September!$F35)*24,(Deckblatt!$E$8/5))))</f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>
        <f t="shared" ref="G36:H36" si="1">SUM(G6:G35)</f>
        <v>0</v>
      </c>
      <c r="H36" s="54">
        <f t="shared" si="1"/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/>
      <c r="H37" s="54"/>
    </row>
    <row r="38" spans="1:12" ht="16.5" customHeight="1" x14ac:dyDescent="0.5">
      <c r="A38" s="3"/>
      <c r="B38" s="8"/>
      <c r="C38" s="3"/>
      <c r="D38" s="55" t="s">
        <v>34</v>
      </c>
      <c r="E38" s="56"/>
      <c r="F38" s="57"/>
      <c r="G38" s="151">
        <f>SUM(H36-G36)</f>
        <v>0</v>
      </c>
      <c r="H38" s="15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 t="s">
        <v>35</v>
      </c>
      <c r="B41" s="8"/>
      <c r="C41" s="3"/>
      <c r="D41" s="60"/>
      <c r="E41" s="60"/>
      <c r="F41" s="60"/>
      <c r="G41" s="3"/>
      <c r="H41" s="3"/>
      <c r="L41" s="22"/>
    </row>
    <row r="42" spans="1:12" ht="16.5" customHeight="1" x14ac:dyDescent="0.5">
      <c r="A42" s="3"/>
      <c r="B42" s="8"/>
      <c r="C42" s="3"/>
      <c r="D42" s="3"/>
      <c r="E42" s="3"/>
      <c r="F42" s="3"/>
      <c r="G42" s="3"/>
      <c r="H42" s="3"/>
    </row>
    <row r="43" spans="1:12" ht="16.5" customHeight="1" x14ac:dyDescent="0.5">
      <c r="A43" s="3" t="s">
        <v>36</v>
      </c>
      <c r="B43" s="8"/>
      <c r="C43" s="3"/>
      <c r="D43" s="60"/>
      <c r="E43" s="60"/>
      <c r="F43" s="60"/>
      <c r="G43" s="3"/>
      <c r="H43" s="3"/>
      <c r="J43" s="22"/>
      <c r="K43" s="22"/>
    </row>
    <row r="44" spans="1:12" ht="16.5" customHeight="1" x14ac:dyDescent="0.5">
      <c r="A44" s="3"/>
      <c r="B44" s="8"/>
      <c r="C44" s="3"/>
      <c r="D44" s="3"/>
      <c r="E44" s="3"/>
      <c r="F44" s="3"/>
      <c r="G44" s="3"/>
      <c r="H44" s="3"/>
      <c r="J44" s="22"/>
      <c r="K44" s="22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VpQSHIdHmQprmQhwMbS3kW2fuWvVZHaaDjilGBNcvWyJbHMsf4OAef10g1pnV3D+PtXiryR2ugtn+4YCPUBkPg==" saltValue="T1Jg6Pz/Fbe8PFt9j7wxLQ==" spinCount="100000" sheet="1" objects="1" scenarios="1" selectLockedCells="1"/>
  <mergeCells count="2">
    <mergeCell ref="E1:H1"/>
    <mergeCell ref="G38:H38"/>
  </mergeCells>
  <conditionalFormatting sqref="A6:H35">
    <cfRule type="expression" dxfId="111" priority="1">
      <formula>$C6="Gleittag"</formula>
    </cfRule>
    <cfRule type="expression" dxfId="110" priority="2">
      <formula>$C6="Seminar (BT)"</formula>
    </cfRule>
    <cfRule type="expression" dxfId="109" priority="3">
      <formula>$C6="Sonstiges"</formula>
    </cfRule>
    <cfRule type="expression" dxfId="108" priority="4">
      <formula>$C6="Krank"</formula>
    </cfRule>
    <cfRule type="expression" dxfId="107" priority="5">
      <formula>$C6="Bildungstag"</formula>
    </cfRule>
    <cfRule type="expression" dxfId="106" priority="6">
      <formula>$C6="Urlaub"</formula>
    </cfRule>
  </conditionalFormatting>
  <conditionalFormatting sqref="I17:N17">
    <cfRule type="expression" dxfId="105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Feiertage!$A$41:$A$47</xm:f>
          </x14:formula1>
          <xm:sqref>C6:C35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39</v>
      </c>
      <c r="B1" s="34"/>
      <c r="C1" s="35">
        <f>Deckblatt!C2</f>
        <v>2024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38" t="s">
        <v>27</v>
      </c>
      <c r="B5" s="39" t="s">
        <v>28</v>
      </c>
      <c r="C5" s="40" t="s">
        <v>29</v>
      </c>
      <c r="D5" s="41" t="s">
        <v>30</v>
      </c>
      <c r="E5" s="41" t="s">
        <v>31</v>
      </c>
      <c r="F5" s="42" t="s">
        <v>32</v>
      </c>
      <c r="G5" s="43" t="s">
        <v>7</v>
      </c>
      <c r="H5" s="44" t="s">
        <v>33</v>
      </c>
    </row>
    <row r="6" spans="1:8" ht="16.5" customHeight="1" x14ac:dyDescent="0.5">
      <c r="A6" s="38" t="str">
        <f>IF(ISNUMBER(VLOOKUP(B6,Feiertage!$B:$B,1,FALSE))=TRUE,"Feiertag",TEXT(B6,"TTTT"))</f>
        <v>Dienstag</v>
      </c>
      <c r="B6" s="73">
        <f>DATE(C1,10,1)</f>
        <v>45566</v>
      </c>
      <c r="C6" s="92"/>
      <c r="D6" s="93"/>
      <c r="E6" s="93"/>
      <c r="F6" s="94"/>
      <c r="G6" s="69" t="str">
        <f>IF(AND(C6="",D6=""),"0,00",(Deckblatt!$F$8))</f>
        <v>0,00</v>
      </c>
      <c r="H6" s="71">
        <f>IF(Oktober!$C6="Bildungstag",(Oktober!$E6-Oktober!$D6-Oktober!$F6)*24,IF(Oktober!$C6="Gleittag",(Oktober!$E6-Oktober!$D6-Oktober!$F6)*24,IF(Oktober!$C6="",(Oktober!$E6-Oktober!$D6-Oktober!$F6)*24,(Deckblatt!$E$8/5))))</f>
        <v>0</v>
      </c>
    </row>
    <row r="7" spans="1:8" ht="16.5" customHeight="1" x14ac:dyDescent="0.5">
      <c r="A7" s="75" t="str">
        <f>IF(ISNUMBER(VLOOKUP(B7,Feiertage!$B:$B,1,FALSE))=TRUE,"Feiertag",TEXT(B7,"TTTT"))</f>
        <v>Mittwoch</v>
      </c>
      <c r="B7" s="74">
        <f t="shared" ref="B7:B36" si="0">B6+1</f>
        <v>45567</v>
      </c>
      <c r="C7" s="95"/>
      <c r="D7" s="96"/>
      <c r="E7" s="96"/>
      <c r="F7" s="97"/>
      <c r="G7" s="70" t="str">
        <f>IF(AND(C7="",D7=""),"0,00",(Deckblatt!$F$8))</f>
        <v>0,00</v>
      </c>
      <c r="H7" s="72">
        <f>IF(Oktober!$C7="Bildungstag",(Oktober!$E7-Oktober!$D7-Oktober!$F7)*24,IF(Oktober!$C7="Gleittag",(Oktober!$E7-Oktober!$D7-Oktober!$F7)*24,IF(Oktober!$C7="",(Oktober!$E7-Oktober!$D7-Oktober!$F7)*24,(Deckblatt!$E$8/5))))</f>
        <v>0</v>
      </c>
    </row>
    <row r="8" spans="1:8" ht="16.5" customHeight="1" x14ac:dyDescent="0.5">
      <c r="A8" s="38" t="str">
        <f>IF(ISNUMBER(VLOOKUP(B8,Feiertage!$B:$B,1,FALSE))=TRUE,"Feiertag",TEXT(B8,"TTTT"))</f>
        <v>Feiertag</v>
      </c>
      <c r="B8" s="73">
        <f t="shared" si="0"/>
        <v>45568</v>
      </c>
      <c r="C8" s="92"/>
      <c r="D8" s="93"/>
      <c r="E8" s="93"/>
      <c r="F8" s="94"/>
      <c r="G8" s="69" t="str">
        <f>IF(AND(C8="",D8=""),"0,00",(Deckblatt!$F$8))</f>
        <v>0,00</v>
      </c>
      <c r="H8" s="71">
        <f>IF(Oktober!$C8="Bildungstag",(Oktober!$E8-Oktober!$D8-Oktober!$F8)*24,IF(Oktober!$C8="Gleittag",(Oktober!$E8-Oktober!$D8-Oktober!$F8)*24,IF(Oktober!$C8="",(Oktober!$E8-Oktober!$D8-Oktober!$F8)*24,(Deckblatt!$E$8/5))))</f>
        <v>0</v>
      </c>
    </row>
    <row r="9" spans="1:8" ht="16.5" customHeight="1" x14ac:dyDescent="0.5">
      <c r="A9" s="75" t="str">
        <f>IF(ISNUMBER(VLOOKUP(B9,Feiertage!$B:$B,1,FALSE))=TRUE,"Feiertag",TEXT(B9,"TTTT"))</f>
        <v>Freitag</v>
      </c>
      <c r="B9" s="74">
        <f t="shared" si="0"/>
        <v>45569</v>
      </c>
      <c r="C9" s="95"/>
      <c r="D9" s="96"/>
      <c r="E9" s="96"/>
      <c r="F9" s="97"/>
      <c r="G9" s="70" t="str">
        <f>IF(AND(C9="",D9=""),"0,00",(Deckblatt!$F$8))</f>
        <v>0,00</v>
      </c>
      <c r="H9" s="72">
        <f>IF(Oktober!$C9="Bildungstag",(Oktober!$E9-Oktober!$D9-Oktober!$F9)*24,IF(Oktober!$C9="Gleittag",(Oktober!$E9-Oktober!$D9-Oktober!$F9)*24,IF(Oktober!$C9="",(Oktober!$E9-Oktober!$D9-Oktober!$F9)*24,(Deckblatt!$E$8/5))))</f>
        <v>0</v>
      </c>
    </row>
    <row r="10" spans="1:8" ht="16.5" customHeight="1" x14ac:dyDescent="0.5">
      <c r="A10" s="38" t="str">
        <f>IF(ISNUMBER(VLOOKUP(B10,Feiertage!$B:$B,1,FALSE))=TRUE,"Feiertag",TEXT(B10,"TTTT"))</f>
        <v>Samstag</v>
      </c>
      <c r="B10" s="73">
        <f t="shared" si="0"/>
        <v>45570</v>
      </c>
      <c r="C10" s="92"/>
      <c r="D10" s="93"/>
      <c r="E10" s="93"/>
      <c r="F10" s="94"/>
      <c r="G10" s="69" t="str">
        <f>IF(AND(C10="",D10=""),"0,00",(Deckblatt!$F$8))</f>
        <v>0,00</v>
      </c>
      <c r="H10" s="71">
        <f>IF(Oktober!$C10="Bildungstag",(Oktober!$E10-Oktober!$D10-Oktober!$F10)*24,IF(Oktober!$C10="Gleittag",(Oktober!$E10-Oktober!$D10-Oktober!$F10)*24,IF(Oktober!$C10="",(Oktober!$E10-Oktober!$D10-Oktober!$F10)*24,(Deckblatt!$E$8/5))))</f>
        <v>0</v>
      </c>
    </row>
    <row r="11" spans="1:8" ht="16.5" customHeight="1" x14ac:dyDescent="0.5">
      <c r="A11" s="75" t="str">
        <f>IF(ISNUMBER(VLOOKUP(B11,Feiertage!$B:$B,1,FALSE))=TRUE,"Feiertag",TEXT(B11,"TTTT"))</f>
        <v>Sonntag</v>
      </c>
      <c r="B11" s="74">
        <f t="shared" si="0"/>
        <v>45571</v>
      </c>
      <c r="C11" s="95"/>
      <c r="D11" s="96"/>
      <c r="E11" s="96"/>
      <c r="F11" s="97"/>
      <c r="G11" s="70" t="str">
        <f>IF(AND(C11="",D11=""),"0,00",(Deckblatt!$F$8))</f>
        <v>0,00</v>
      </c>
      <c r="H11" s="72">
        <f>IF(Oktober!$C11="Bildungstag",(Oktober!$E11-Oktober!$D11-Oktober!$F11)*24,IF(Oktober!$C11="Gleittag",(Oktober!$E11-Oktober!$D11-Oktober!$F11)*24,IF(Oktober!$C11="",(Oktober!$E11-Oktober!$D11-Oktober!$F11)*24,(Deckblatt!$E$8/5))))</f>
        <v>0</v>
      </c>
    </row>
    <row r="12" spans="1:8" ht="16.5" customHeight="1" x14ac:dyDescent="0.5">
      <c r="A12" s="38" t="str">
        <f>IF(ISNUMBER(VLOOKUP(B12,Feiertage!$B:$B,1,FALSE))=TRUE,"Feiertag",TEXT(B12,"TTTT"))</f>
        <v>Montag</v>
      </c>
      <c r="B12" s="73">
        <f t="shared" si="0"/>
        <v>45572</v>
      </c>
      <c r="C12" s="92"/>
      <c r="D12" s="93"/>
      <c r="E12" s="93"/>
      <c r="F12" s="94"/>
      <c r="G12" s="69" t="str">
        <f>IF(AND(C12="",D12=""),"0,00",(Deckblatt!$F$8))</f>
        <v>0,00</v>
      </c>
      <c r="H12" s="71">
        <f>IF(Oktober!$C12="Bildungstag",(Oktober!$E12-Oktober!$D12-Oktober!$F12)*24,IF(Oktober!$C12="Gleittag",(Oktober!$E12-Oktober!$D12-Oktober!$F12)*24,IF(Oktober!$C12="",(Oktober!$E12-Oktober!$D12-Oktober!$F12)*24,(Deckblatt!$E$8/5))))</f>
        <v>0</v>
      </c>
    </row>
    <row r="13" spans="1:8" ht="16.5" customHeight="1" x14ac:dyDescent="0.5">
      <c r="A13" s="75" t="str">
        <f>IF(ISNUMBER(VLOOKUP(B13,Feiertage!$B:$B,1,FALSE))=TRUE,"Feiertag",TEXT(B13,"TTTT"))</f>
        <v>Dienstag</v>
      </c>
      <c r="B13" s="74">
        <f t="shared" si="0"/>
        <v>45573</v>
      </c>
      <c r="C13" s="95"/>
      <c r="D13" s="96"/>
      <c r="E13" s="96"/>
      <c r="F13" s="97"/>
      <c r="G13" s="70" t="str">
        <f>IF(AND(C13="",D13=""),"0,00",(Deckblatt!$F$8))</f>
        <v>0,00</v>
      </c>
      <c r="H13" s="72">
        <f>IF(Oktober!$C13="Bildungstag",(Oktober!$E13-Oktober!$D13-Oktober!$F13)*24,IF(Oktober!$C13="Gleittag",(Oktober!$E13-Oktober!$D13-Oktober!$F13)*24,IF(Oktober!$C13="",(Oktober!$E13-Oktober!$D13-Oktober!$F13)*24,(Deckblatt!$E$8/5))))</f>
        <v>0</v>
      </c>
    </row>
    <row r="14" spans="1:8" ht="16.5" customHeight="1" x14ac:dyDescent="0.5">
      <c r="A14" s="38" t="str">
        <f>IF(ISNUMBER(VLOOKUP(B14,Feiertage!$B:$B,1,FALSE))=TRUE,"Feiertag",TEXT(B14,"TTTT"))</f>
        <v>Mittwoch</v>
      </c>
      <c r="B14" s="73">
        <f t="shared" si="0"/>
        <v>45574</v>
      </c>
      <c r="C14" s="92"/>
      <c r="D14" s="93"/>
      <c r="E14" s="93"/>
      <c r="F14" s="94"/>
      <c r="G14" s="69" t="str">
        <f>IF(AND(C14="",D14=""),"0,00",(Deckblatt!$F$8))</f>
        <v>0,00</v>
      </c>
      <c r="H14" s="71">
        <f>IF(Oktober!$C14="Bildungstag",(Oktober!$E14-Oktober!$D14-Oktober!$F14)*24,IF(Oktober!$C14="Gleittag",(Oktober!$E14-Oktober!$D14-Oktober!$F14)*24,IF(Oktober!$C14="",(Oktober!$E14-Oktober!$D14-Oktober!$F14)*24,(Deckblatt!$E$8/5))))</f>
        <v>0</v>
      </c>
    </row>
    <row r="15" spans="1:8" ht="16.5" customHeight="1" x14ac:dyDescent="0.5">
      <c r="A15" s="75" t="str">
        <f>IF(ISNUMBER(VLOOKUP(B15,Feiertage!$B:$B,1,FALSE))=TRUE,"Feiertag",TEXT(B15,"TTTT"))</f>
        <v>Donnerstag</v>
      </c>
      <c r="B15" s="74">
        <f t="shared" si="0"/>
        <v>45575</v>
      </c>
      <c r="C15" s="95"/>
      <c r="D15" s="96"/>
      <c r="E15" s="96"/>
      <c r="F15" s="97"/>
      <c r="G15" s="70" t="str">
        <f>IF(AND(C15="",D15=""),"0,00",(Deckblatt!$F$8))</f>
        <v>0,00</v>
      </c>
      <c r="H15" s="72">
        <f>IF(Oktober!$C15="Bildungstag",(Oktober!$E15-Oktober!$D15-Oktober!$F15)*24,IF(Oktober!$C15="Gleittag",(Oktober!$E15-Oktober!$D15-Oktober!$F15)*24,IF(Oktober!$C15="",(Oktober!$E15-Oktober!$D15-Oktober!$F15)*24,(Deckblatt!$E$8/5))))</f>
        <v>0</v>
      </c>
    </row>
    <row r="16" spans="1:8" ht="16.5" customHeight="1" x14ac:dyDescent="0.5">
      <c r="A16" s="38" t="str">
        <f>IF(ISNUMBER(VLOOKUP(B16,Feiertage!$B:$B,1,FALSE))=TRUE,"Feiertag",TEXT(B16,"TTTT"))</f>
        <v>Freitag</v>
      </c>
      <c r="B16" s="73">
        <f t="shared" si="0"/>
        <v>45576</v>
      </c>
      <c r="C16" s="92"/>
      <c r="D16" s="93"/>
      <c r="E16" s="93"/>
      <c r="F16" s="94"/>
      <c r="G16" s="69" t="str">
        <f>IF(AND(C16="",D16=""),"0,00",(Deckblatt!$F$8))</f>
        <v>0,00</v>
      </c>
      <c r="H16" s="71">
        <f>IF(Oktober!$C16="Bildungstag",(Oktober!$E16-Oktober!$D16-Oktober!$F16)*24,IF(Oktober!$C16="Gleittag",(Oktober!$E16-Oktober!$D16-Oktober!$F16)*24,IF(Oktober!$C16="",(Oktober!$E16-Oktober!$D16-Oktober!$F16)*24,(Deckblatt!$E$8/5))))</f>
        <v>0</v>
      </c>
    </row>
    <row r="17" spans="1:14" ht="16.5" customHeight="1" x14ac:dyDescent="0.5">
      <c r="A17" s="75" t="str">
        <f>IF(ISNUMBER(VLOOKUP(B17,Feiertage!$B:$B,1,FALSE))=TRUE,"Feiertag",TEXT(B17,"TTTT"))</f>
        <v>Samstag</v>
      </c>
      <c r="B17" s="74">
        <f t="shared" si="0"/>
        <v>45577</v>
      </c>
      <c r="C17" s="95"/>
      <c r="D17" s="96"/>
      <c r="E17" s="96"/>
      <c r="F17" s="97"/>
      <c r="G17" s="70" t="str">
        <f>IF(AND(C17="",D17=""),"0,00",(Deckblatt!$F$8))</f>
        <v>0,00</v>
      </c>
      <c r="H17" s="72">
        <f>IF(Oktober!$C17="Bildungstag",(Oktober!$E17-Oktober!$D17-Oktober!$F17)*24,IF(Oktober!$C17="Gleittag",(Oktober!$E17-Oktober!$D17-Oktober!$F17)*24,IF(Oktober!$C17="",(Oktober!$E17-Oktober!$D17-Oktober!$F17)*24,(Deckblatt!$E$8/5))))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38" t="str">
        <f>IF(ISNUMBER(VLOOKUP(B18,Feiertage!$B:$B,1,FALSE))=TRUE,"Feiertag",TEXT(B18,"TTTT"))</f>
        <v>Sonntag</v>
      </c>
      <c r="B18" s="73">
        <f t="shared" si="0"/>
        <v>45578</v>
      </c>
      <c r="C18" s="92"/>
      <c r="D18" s="93"/>
      <c r="E18" s="93"/>
      <c r="F18" s="94"/>
      <c r="G18" s="69" t="str">
        <f>IF(AND(C18="",D18=""),"0,00",(Deckblatt!$F$8))</f>
        <v>0,00</v>
      </c>
      <c r="H18" s="71">
        <f>IF(Oktober!$C18="Bildungstag",(Oktober!$E18-Oktober!$D18-Oktober!$F18)*24,IF(Oktober!$C18="Gleittag",(Oktober!$E18-Oktober!$D18-Oktober!$F18)*24,IF(Oktober!$C18="",(Oktober!$E18-Oktober!$D18-Oktober!$F18)*24,(Deckblatt!$E$8/5))))</f>
        <v>0</v>
      </c>
    </row>
    <row r="19" spans="1:14" ht="16.5" customHeight="1" x14ac:dyDescent="0.5">
      <c r="A19" s="75" t="str">
        <f>IF(ISNUMBER(VLOOKUP(B19,Feiertage!$B:$B,1,FALSE))=TRUE,"Feiertag",TEXT(B19,"TTTT"))</f>
        <v>Montag</v>
      </c>
      <c r="B19" s="74">
        <f t="shared" si="0"/>
        <v>45579</v>
      </c>
      <c r="C19" s="95"/>
      <c r="D19" s="96"/>
      <c r="E19" s="96"/>
      <c r="F19" s="97"/>
      <c r="G19" s="70" t="str">
        <f>IF(AND(C19="",D19=""),"0,00",(Deckblatt!$F$8))</f>
        <v>0,00</v>
      </c>
      <c r="H19" s="72">
        <f>IF(Oktober!$C19="Bildungstag",(Oktober!$E19-Oktober!$D19-Oktober!$F19)*24,IF(Oktober!$C19="Gleittag",(Oktober!$E19-Oktober!$D19-Oktober!$F19)*24,IF(Oktober!$C19="",(Oktober!$E19-Oktober!$D19-Oktober!$F19)*24,(Deckblatt!$E$8/5))))</f>
        <v>0</v>
      </c>
    </row>
    <row r="20" spans="1:14" ht="16.5" customHeight="1" x14ac:dyDescent="0.5">
      <c r="A20" s="38" t="str">
        <f>IF(ISNUMBER(VLOOKUP(B20,Feiertage!$B:$B,1,FALSE))=TRUE,"Feiertag",TEXT(B20,"TTTT"))</f>
        <v>Dienstag</v>
      </c>
      <c r="B20" s="73">
        <f t="shared" si="0"/>
        <v>45580</v>
      </c>
      <c r="C20" s="92"/>
      <c r="D20" s="93"/>
      <c r="E20" s="93"/>
      <c r="F20" s="94"/>
      <c r="G20" s="69" t="str">
        <f>IF(AND(C20="",D20=""),"0,00",(Deckblatt!$F$8))</f>
        <v>0,00</v>
      </c>
      <c r="H20" s="71">
        <f>IF(Oktober!$C20="Bildungstag",(Oktober!$E20-Oktober!$D20-Oktober!$F20)*24,IF(Oktober!$C20="Gleittag",(Oktober!$E20-Oktober!$D20-Oktober!$F20)*24,IF(Oktober!$C20="",(Oktober!$E20-Oktober!$D20-Oktober!$F20)*24,(Deckblatt!$E$8/5))))</f>
        <v>0</v>
      </c>
    </row>
    <row r="21" spans="1:14" ht="16.5" customHeight="1" x14ac:dyDescent="0.5">
      <c r="A21" s="75" t="str">
        <f>IF(ISNUMBER(VLOOKUP(B21,Feiertage!$B:$B,1,FALSE))=TRUE,"Feiertag",TEXT(B21,"TTTT"))</f>
        <v>Mittwoch</v>
      </c>
      <c r="B21" s="74">
        <f t="shared" si="0"/>
        <v>45581</v>
      </c>
      <c r="C21" s="95"/>
      <c r="D21" s="96"/>
      <c r="E21" s="96"/>
      <c r="F21" s="97"/>
      <c r="G21" s="70" t="str">
        <f>IF(AND(C21="",D21=""),"0,00",(Deckblatt!$F$8))</f>
        <v>0,00</v>
      </c>
      <c r="H21" s="72">
        <f>IF(Oktober!$C21="Bildungstag",(Oktober!$E21-Oktober!$D21-Oktober!$F21)*24,IF(Oktober!$C21="Gleittag",(Oktober!$E21-Oktober!$D21-Oktober!$F21)*24,IF(Oktober!$C21="",(Oktober!$E21-Oktober!$D21-Oktober!$F21)*24,(Deckblatt!$E$8/5))))</f>
        <v>0</v>
      </c>
    </row>
    <row r="22" spans="1:14" ht="16.5" customHeight="1" x14ac:dyDescent="0.5">
      <c r="A22" s="38" t="str">
        <f>IF(ISNUMBER(VLOOKUP(B22,Feiertage!$B:$B,1,FALSE))=TRUE,"Feiertag",TEXT(B22,"TTTT"))</f>
        <v>Donnerstag</v>
      </c>
      <c r="B22" s="73">
        <f t="shared" si="0"/>
        <v>45582</v>
      </c>
      <c r="C22" s="92"/>
      <c r="D22" s="93"/>
      <c r="E22" s="93"/>
      <c r="F22" s="94"/>
      <c r="G22" s="69" t="str">
        <f>IF(AND(C22="",D22=""),"0,00",(Deckblatt!$F$8))</f>
        <v>0,00</v>
      </c>
      <c r="H22" s="71">
        <f>IF(Oktober!$C22="Bildungstag",(Oktober!$E22-Oktober!$D22-Oktober!$F22)*24,IF(Oktober!$C22="Gleittag",(Oktober!$E22-Oktober!$D22-Oktober!$F22)*24,IF(Oktober!$C22="",(Oktober!$E22-Oktober!$D22-Oktober!$F22)*24,(Deckblatt!$E$8/5))))</f>
        <v>0</v>
      </c>
    </row>
    <row r="23" spans="1:14" ht="16.5" customHeight="1" x14ac:dyDescent="0.5">
      <c r="A23" s="75" t="str">
        <f>IF(ISNUMBER(VLOOKUP(B23,Feiertage!$B:$B,1,FALSE))=TRUE,"Feiertag",TEXT(B23,"TTTT"))</f>
        <v>Freitag</v>
      </c>
      <c r="B23" s="74">
        <f t="shared" si="0"/>
        <v>45583</v>
      </c>
      <c r="C23" s="95"/>
      <c r="D23" s="96"/>
      <c r="E23" s="96"/>
      <c r="F23" s="97"/>
      <c r="G23" s="70" t="str">
        <f>IF(AND(C23="",D23=""),"0,00",(Deckblatt!$F$8))</f>
        <v>0,00</v>
      </c>
      <c r="H23" s="72">
        <f>IF(Oktober!$C23="Bildungstag",(Oktober!$E23-Oktober!$D23-Oktober!$F23)*24,IF(Oktober!$C23="Gleittag",(Oktober!$E23-Oktober!$D23-Oktober!$F23)*24,IF(Oktober!$C23="",(Oktober!$E23-Oktober!$D23-Oktober!$F23)*24,(Deckblatt!$E$8/5))))</f>
        <v>0</v>
      </c>
    </row>
    <row r="24" spans="1:14" ht="16.5" customHeight="1" x14ac:dyDescent="0.5">
      <c r="A24" s="38" t="str">
        <f>IF(ISNUMBER(VLOOKUP(B24,Feiertage!$B:$B,1,FALSE))=TRUE,"Feiertag",TEXT(B24,"TTTT"))</f>
        <v>Samstag</v>
      </c>
      <c r="B24" s="73">
        <f t="shared" si="0"/>
        <v>45584</v>
      </c>
      <c r="C24" s="92"/>
      <c r="D24" s="93"/>
      <c r="E24" s="93"/>
      <c r="F24" s="94"/>
      <c r="G24" s="69" t="str">
        <f>IF(AND(C24="",D24=""),"0,00",(Deckblatt!$F$8))</f>
        <v>0,00</v>
      </c>
      <c r="H24" s="71">
        <f>IF(Oktober!$C24="Bildungstag",(Oktober!$E24-Oktober!$D24-Oktober!$F24)*24,IF(Oktober!$C24="Gleittag",(Oktober!$E24-Oktober!$D24-Oktober!$F24)*24,IF(Oktober!$C24="",(Oktober!$E24-Oktober!$D24-Oktober!$F24)*24,(Deckblatt!$E$8/5))))</f>
        <v>0</v>
      </c>
    </row>
    <row r="25" spans="1:14" ht="16.5" customHeight="1" x14ac:dyDescent="0.5">
      <c r="A25" s="75" t="str">
        <f>IF(ISNUMBER(VLOOKUP(B25,Feiertage!$B:$B,1,FALSE))=TRUE,"Feiertag",TEXT(B25,"TTTT"))</f>
        <v>Sonntag</v>
      </c>
      <c r="B25" s="74">
        <f t="shared" si="0"/>
        <v>45585</v>
      </c>
      <c r="C25" s="95"/>
      <c r="D25" s="96"/>
      <c r="E25" s="96"/>
      <c r="F25" s="97"/>
      <c r="G25" s="70" t="str">
        <f>IF(AND(C25="",D25=""),"0,00",(Deckblatt!$F$8))</f>
        <v>0,00</v>
      </c>
      <c r="H25" s="72">
        <f>IF(Oktober!$C25="Bildungstag",(Oktober!$E25-Oktober!$D25-Oktober!$F25)*24,IF(Oktober!$C25="Gleittag",(Oktober!$E25-Oktober!$D25-Oktober!$F25)*24,IF(Oktober!$C25="",(Oktober!$E25-Oktober!$D25-Oktober!$F25)*24,(Deckblatt!$E$8/5))))</f>
        <v>0</v>
      </c>
    </row>
    <row r="26" spans="1:14" ht="16.5" customHeight="1" x14ac:dyDescent="0.5">
      <c r="A26" s="38" t="str">
        <f>IF(ISNUMBER(VLOOKUP(B26,Feiertage!$B:$B,1,FALSE))=TRUE,"Feiertag",TEXT(B26,"TTTT"))</f>
        <v>Montag</v>
      </c>
      <c r="B26" s="73">
        <f t="shared" si="0"/>
        <v>45586</v>
      </c>
      <c r="C26" s="92"/>
      <c r="D26" s="93"/>
      <c r="E26" s="93"/>
      <c r="F26" s="94"/>
      <c r="G26" s="69" t="str">
        <f>IF(AND(C26="",D26=""),"0,00",(Deckblatt!$F$8))</f>
        <v>0,00</v>
      </c>
      <c r="H26" s="71">
        <f>IF(Oktober!$C26="Bildungstag",(Oktober!$E26-Oktober!$D26-Oktober!$F26)*24,IF(Oktober!$C26="Gleittag",(Oktober!$E26-Oktober!$D26-Oktober!$F26)*24,IF(Oktober!$C26="",(Oktober!$E26-Oktober!$D26-Oktober!$F26)*24,(Deckblatt!$E$8/5))))</f>
        <v>0</v>
      </c>
    </row>
    <row r="27" spans="1:14" ht="16.5" customHeight="1" x14ac:dyDescent="0.5">
      <c r="A27" s="75" t="str">
        <f>IF(ISNUMBER(VLOOKUP(B27,Feiertage!$B:$B,1,FALSE))=TRUE,"Feiertag",TEXT(B27,"TTTT"))</f>
        <v>Dienstag</v>
      </c>
      <c r="B27" s="74">
        <f t="shared" si="0"/>
        <v>45587</v>
      </c>
      <c r="C27" s="95"/>
      <c r="D27" s="96"/>
      <c r="E27" s="96"/>
      <c r="F27" s="97"/>
      <c r="G27" s="70" t="str">
        <f>IF(AND(C27="",D27=""),"0,00",(Deckblatt!$F$8))</f>
        <v>0,00</v>
      </c>
      <c r="H27" s="72">
        <f>IF(Oktober!$C27="Bildungstag",(Oktober!$E27-Oktober!$D27-Oktober!$F27)*24,IF(Oktober!$C27="Gleittag",(Oktober!$E27-Oktober!$D27-Oktober!$F27)*24,IF(Oktober!$C27="",(Oktober!$E27-Oktober!$D27-Oktober!$F27)*24,(Deckblatt!$E$8/5))))</f>
        <v>0</v>
      </c>
    </row>
    <row r="28" spans="1:14" ht="16.5" customHeight="1" x14ac:dyDescent="0.5">
      <c r="A28" s="38" t="str">
        <f>IF(ISNUMBER(VLOOKUP(B28,Feiertage!$B:$B,1,FALSE))=TRUE,"Feiertag",TEXT(B28,"TTTT"))</f>
        <v>Mittwoch</v>
      </c>
      <c r="B28" s="73">
        <f t="shared" si="0"/>
        <v>45588</v>
      </c>
      <c r="C28" s="92"/>
      <c r="D28" s="93"/>
      <c r="E28" s="93"/>
      <c r="F28" s="94"/>
      <c r="G28" s="69" t="str">
        <f>IF(AND(C28="",D28=""),"0,00",(Deckblatt!$F$8))</f>
        <v>0,00</v>
      </c>
      <c r="H28" s="71">
        <f>IF(Oktober!$C28="Bildungstag",(Oktober!$E28-Oktober!$D28-Oktober!$F28)*24,IF(Oktober!$C28="Gleittag",(Oktober!$E28-Oktober!$D28-Oktober!$F28)*24,IF(Oktober!$C28="",(Oktober!$E28-Oktober!$D28-Oktober!$F28)*24,(Deckblatt!$E$8/5))))</f>
        <v>0</v>
      </c>
    </row>
    <row r="29" spans="1:14" ht="16.5" customHeight="1" x14ac:dyDescent="0.5">
      <c r="A29" s="75" t="str">
        <f>IF(ISNUMBER(VLOOKUP(B29,Feiertage!$B:$B,1,FALSE))=TRUE,"Feiertag",TEXT(B29,"TTTT"))</f>
        <v>Donnerstag</v>
      </c>
      <c r="B29" s="74">
        <f t="shared" si="0"/>
        <v>45589</v>
      </c>
      <c r="C29" s="95"/>
      <c r="D29" s="96"/>
      <c r="E29" s="96"/>
      <c r="F29" s="97"/>
      <c r="G29" s="70" t="str">
        <f>IF(AND(C29="",D29=""),"0,00",(Deckblatt!$F$8))</f>
        <v>0,00</v>
      </c>
      <c r="H29" s="72">
        <f>IF(Oktober!$C29="Bildungstag",(Oktober!$E29-Oktober!$D29-Oktober!$F29)*24,IF(Oktober!$C29="Gleittag",(Oktober!$E29-Oktober!$D29-Oktober!$F29)*24,IF(Oktober!$C29="",(Oktober!$E29-Oktober!$D29-Oktober!$F29)*24,(Deckblatt!$E$8/5))))</f>
        <v>0</v>
      </c>
    </row>
    <row r="30" spans="1:14" ht="16.5" customHeight="1" x14ac:dyDescent="0.5">
      <c r="A30" s="38" t="str">
        <f>IF(ISNUMBER(VLOOKUP(B30,Feiertage!$B:$B,1,FALSE))=TRUE,"Feiertag",TEXT(B30,"TTTT"))</f>
        <v>Freitag</v>
      </c>
      <c r="B30" s="73">
        <f t="shared" si="0"/>
        <v>45590</v>
      </c>
      <c r="C30" s="92"/>
      <c r="D30" s="93"/>
      <c r="E30" s="93"/>
      <c r="F30" s="94"/>
      <c r="G30" s="69" t="str">
        <f>IF(AND(C30="",D30=""),"0,00",(Deckblatt!$F$8))</f>
        <v>0,00</v>
      </c>
      <c r="H30" s="71">
        <f>IF(Oktober!$C30="Bildungstag",(Oktober!$E30-Oktober!$D30-Oktober!$F30)*24,IF(Oktober!$C30="Gleittag",(Oktober!$E30-Oktober!$D30-Oktober!$F30)*24,IF(Oktober!$C30="",(Oktober!$E30-Oktober!$D30-Oktober!$F30)*24,(Deckblatt!$E$8/5))))</f>
        <v>0</v>
      </c>
    </row>
    <row r="31" spans="1:14" ht="16.5" customHeight="1" x14ac:dyDescent="0.5">
      <c r="A31" s="75" t="str">
        <f>IF(ISNUMBER(VLOOKUP(B31,Feiertage!$B:$B,1,FALSE))=TRUE,"Feiertag",TEXT(B31,"TTTT"))</f>
        <v>Samstag</v>
      </c>
      <c r="B31" s="74">
        <f t="shared" si="0"/>
        <v>45591</v>
      </c>
      <c r="C31" s="95"/>
      <c r="D31" s="96"/>
      <c r="E31" s="96"/>
      <c r="F31" s="97"/>
      <c r="G31" s="70" t="str">
        <f>IF(AND(C31="",D31=""),"0,00",(Deckblatt!$F$8))</f>
        <v>0,00</v>
      </c>
      <c r="H31" s="72">
        <f>IF(Oktober!$C31="Bildungstag",(Oktober!$E31-Oktober!$D31-Oktober!$F31)*24,IF(Oktober!$C31="Gleittag",(Oktober!$E31-Oktober!$D31-Oktober!$F31)*24,IF(Oktober!$C31="",(Oktober!$E31-Oktober!$D31-Oktober!$F31)*24,(Deckblatt!$E$8/5))))</f>
        <v>0</v>
      </c>
    </row>
    <row r="32" spans="1:14" ht="16.5" customHeight="1" x14ac:dyDescent="0.5">
      <c r="A32" s="38" t="str">
        <f>IF(ISNUMBER(VLOOKUP(B32,Feiertage!$B:$B,1,FALSE))=TRUE,"Feiertag",TEXT(B32,"TTTT"))</f>
        <v>Sonntag</v>
      </c>
      <c r="B32" s="73">
        <f t="shared" si="0"/>
        <v>45592</v>
      </c>
      <c r="C32" s="92"/>
      <c r="D32" s="93"/>
      <c r="E32" s="93"/>
      <c r="F32" s="94"/>
      <c r="G32" s="69" t="str">
        <f>IF(AND(C32="",D32=""),"0,00",(Deckblatt!$F$8))</f>
        <v>0,00</v>
      </c>
      <c r="H32" s="71">
        <f>IF(Oktober!$C32="Bildungstag",(Oktober!$E32-Oktober!$D32-Oktober!$F32)*24,IF(Oktober!$C32="Gleittag",(Oktober!$E32-Oktober!$D32-Oktober!$F32)*24,IF(Oktober!$C32="",(Oktober!$E32-Oktober!$D32-Oktober!$F32)*24,(Deckblatt!$E$8/5))))</f>
        <v>0</v>
      </c>
    </row>
    <row r="33" spans="1:12" ht="16.5" customHeight="1" x14ac:dyDescent="0.5">
      <c r="A33" s="75" t="str">
        <f>IF(ISNUMBER(VLOOKUP(B33,Feiertage!$B:$B,1,FALSE))=TRUE,"Feiertag",TEXT(B33,"TTTT"))</f>
        <v>Montag</v>
      </c>
      <c r="B33" s="74">
        <f t="shared" si="0"/>
        <v>45593</v>
      </c>
      <c r="C33" s="95"/>
      <c r="D33" s="96"/>
      <c r="E33" s="96"/>
      <c r="F33" s="97"/>
      <c r="G33" s="70" t="str">
        <f>IF(AND(C33="",D33=""),"0,00",(Deckblatt!$F$8))</f>
        <v>0,00</v>
      </c>
      <c r="H33" s="72">
        <f>IF(Oktober!$C33="Bildungstag",(Oktober!$E33-Oktober!$D33-Oktober!$F33)*24,IF(Oktober!$C33="Gleittag",(Oktober!$E33-Oktober!$D33-Oktober!$F33)*24,IF(Oktober!$C33="",(Oktober!$E33-Oktober!$D33-Oktober!$F33)*24,(Deckblatt!$E$8/5))))</f>
        <v>0</v>
      </c>
    </row>
    <row r="34" spans="1:12" ht="16.5" customHeight="1" x14ac:dyDescent="0.5">
      <c r="A34" s="38" t="str">
        <f>IF(ISNUMBER(VLOOKUP(B34,Feiertage!$B:$B,1,FALSE))=TRUE,"Feiertag",TEXT(B34,"TTTT"))</f>
        <v>Dienstag</v>
      </c>
      <c r="B34" s="73">
        <f t="shared" si="0"/>
        <v>45594</v>
      </c>
      <c r="C34" s="92"/>
      <c r="D34" s="93"/>
      <c r="E34" s="93"/>
      <c r="F34" s="94"/>
      <c r="G34" s="69" t="str">
        <f>IF(AND(C34="",D34=""),"0,00",(Deckblatt!$F$8))</f>
        <v>0,00</v>
      </c>
      <c r="H34" s="71">
        <f>IF(Oktober!$C34="Bildungstag",(Oktober!$E34-Oktober!$D34-Oktober!$F34)*24,IF(Oktober!$C34="Gleittag",(Oktober!$E34-Oktober!$D34-Oktober!$F34)*24,IF(Oktober!$C34="",(Oktober!$E34-Oktober!$D34-Oktober!$F34)*24,(Deckblatt!$E$8/5))))</f>
        <v>0</v>
      </c>
    </row>
    <row r="35" spans="1:12" ht="16.5" customHeight="1" x14ac:dyDescent="0.5">
      <c r="A35" s="75" t="str">
        <f>IF(ISNUMBER(VLOOKUP(B35,Feiertage!$B:$B,1,FALSE))=TRUE,"Feiertag",TEXT(B35,"TTTT"))</f>
        <v>Mittwoch</v>
      </c>
      <c r="B35" s="74">
        <f t="shared" si="0"/>
        <v>45595</v>
      </c>
      <c r="C35" s="95"/>
      <c r="D35" s="96"/>
      <c r="E35" s="96"/>
      <c r="F35" s="97"/>
      <c r="G35" s="70" t="str">
        <f>IF(AND(C35="",D35=""),"0,00",(Deckblatt!$F$8))</f>
        <v>0,00</v>
      </c>
      <c r="H35" s="72">
        <f>IF(Oktober!$C35="Bildungstag",(Oktober!$E35-Oktober!$D35-Oktober!$F35)*24,IF(Oktober!$C35="Gleittag",(Oktober!$E35-Oktober!$D35-Oktober!$F35)*24,IF(Oktober!$C35="",(Oktober!$E35-Oktober!$D35-Oktober!$F35)*24,(Deckblatt!$E$8/5))))</f>
        <v>0</v>
      </c>
    </row>
    <row r="36" spans="1:12" ht="16.5" customHeight="1" x14ac:dyDescent="0.5">
      <c r="A36" s="38" t="str">
        <f>IF(ISNUMBER(VLOOKUP(B36,Feiertage!$B:$B,1,FALSE))=TRUE,"Feiertag",TEXT(B36,"TTTT"))</f>
        <v>Donnerstag</v>
      </c>
      <c r="B36" s="73">
        <f t="shared" si="0"/>
        <v>45596</v>
      </c>
      <c r="C36" s="92"/>
      <c r="D36" s="93"/>
      <c r="E36" s="93"/>
      <c r="F36" s="94"/>
      <c r="G36" s="69" t="str">
        <f>IF(AND(C36="",D36=""),"0,00",(Deckblatt!$F$8))</f>
        <v>0,00</v>
      </c>
      <c r="H36" s="71">
        <f>IF(Oktober!$C36="Bildungstag",(Oktober!$E36-Oktober!$D36-Oktober!$F36)*24,IF(Oktober!$C36="Gleittag",(Oktober!$E36-Oktober!$D36-Oktober!$F36)*24,IF(Oktober!$C36="",(Oktober!$E36-Oktober!$D36-Oktober!$F36)*24,(Deckblatt!$E$8/5))))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78yohfjNyIr78gG2wWrP8FLyFNwPZGYuUJi3syXTIhwcHl746WvzLS2BtDdbST972DFnXXbfEA6K2RodW7qHGA==" saltValue="MMVGf7R7Vje8kG+tZLX5ig==" spinCount="100000" sheet="1" objects="1" scenarios="1" selectLockedCells="1"/>
  <mergeCells count="2">
    <mergeCell ref="E1:H1"/>
    <mergeCell ref="G39:H39"/>
  </mergeCells>
  <conditionalFormatting sqref="A6:H36">
    <cfRule type="expression" dxfId="104" priority="1">
      <formula>$C6="Gleittag"</formula>
    </cfRule>
    <cfRule type="expression" dxfId="103" priority="2">
      <formula>$C6="Seminar (BT)"</formula>
    </cfRule>
    <cfRule type="expression" dxfId="102" priority="3">
      <formula>$C6="Sonstiges"</formula>
    </cfRule>
    <cfRule type="expression" dxfId="101" priority="4">
      <formula>$C6="Krank"</formula>
    </cfRule>
    <cfRule type="expression" dxfId="100" priority="5">
      <formula>$C6="Bildungstag"</formula>
    </cfRule>
    <cfRule type="expression" dxfId="99" priority="6">
      <formula>$C6="Urlaub"</formula>
    </cfRule>
  </conditionalFormatting>
  <conditionalFormatting sqref="I17:N17">
    <cfRule type="expression" dxfId="98" priority="7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40</v>
      </c>
      <c r="B1" s="34"/>
      <c r="C1" s="35">
        <f>Deckblatt!C2</f>
        <v>2024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Freitag</v>
      </c>
      <c r="B6" s="46">
        <f>DATE(C1,11,1)</f>
        <v>45597</v>
      </c>
      <c r="C6" s="92"/>
      <c r="D6" s="93"/>
      <c r="E6" s="93"/>
      <c r="F6" s="94"/>
      <c r="G6" s="47" t="str">
        <f>IF(AND(C6="",D6=""),"0,00",(Deckblatt!$F$8))</f>
        <v>0,00</v>
      </c>
      <c r="H6" s="48">
        <f>IF(November!$C6="Bildungstag",(November!$E6-November!$D6-November!$F6)*24,IF(November!$C6="Gleittag",(November!$E6-November!$D6-November!$F6)*24,IF(November!$C6="",(November!$E6-November!$D6-November!$F6)*24,(Deckblatt!$E$8/5))))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Samstag</v>
      </c>
      <c r="B7" s="63">
        <f t="shared" ref="B7:B35" si="0">B6+1</f>
        <v>45598</v>
      </c>
      <c r="C7" s="95"/>
      <c r="D7" s="96"/>
      <c r="E7" s="96"/>
      <c r="F7" s="97"/>
      <c r="G7" s="64" t="str">
        <f>IF(AND(C7="",D7=""),"0,00",(Deckblatt!$F$8))</f>
        <v>0,00</v>
      </c>
      <c r="H7" s="65">
        <f>IF(November!$C7="Bildungstag",(November!$E7-November!$D7-November!$F7)*24,IF(November!$C7="Gleittag",(November!$E7-November!$D7-November!$F7)*24,IF(November!$C7="",(November!$E7-November!$D7-November!$F7)*24,(Deckblatt!$E$8/5))))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Sonntag</v>
      </c>
      <c r="B8" s="46">
        <f t="shared" si="0"/>
        <v>45599</v>
      </c>
      <c r="C8" s="92"/>
      <c r="D8" s="93"/>
      <c r="E8" s="93"/>
      <c r="F8" s="94"/>
      <c r="G8" s="47" t="str">
        <f>IF(AND(C8="",D8=""),"0,00",(Deckblatt!$F$8))</f>
        <v>0,00</v>
      </c>
      <c r="H8" s="50">
        <f>IF(November!$C8="Bildungstag",(November!$E8-November!$D8-November!$F8)*24,IF(November!$C8="Gleittag",(November!$E8-November!$D8-November!$F8)*24,IF(November!$C8="",(November!$E8-November!$D8-November!$F8)*24,(Deckblatt!$E$8/5))))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Montag</v>
      </c>
      <c r="B9" s="63">
        <f t="shared" si="0"/>
        <v>45600</v>
      </c>
      <c r="C9" s="95"/>
      <c r="D9" s="96"/>
      <c r="E9" s="96"/>
      <c r="F9" s="97"/>
      <c r="G9" s="64" t="str">
        <f>IF(AND(C9="",D9=""),"0,00",(Deckblatt!$F$8))</f>
        <v>0,00</v>
      </c>
      <c r="H9" s="65">
        <f>IF(November!$C9="Bildungstag",(November!$E9-November!$D9-November!$F9)*24,IF(November!$C9="Gleittag",(November!$E9-November!$D9-November!$F9)*24,IF(November!$C9="",(November!$E9-November!$D9-November!$F9)*24,(Deckblatt!$E$8/5))))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Dienstag</v>
      </c>
      <c r="B10" s="46">
        <f t="shared" si="0"/>
        <v>45601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IF(November!$C10="Bildungstag",(November!$E10-November!$D10-November!$F10)*24,IF(November!$C10="Gleittag",(November!$E10-November!$D10-November!$F10)*24,IF(November!$C10="",(November!$E10-November!$D10-November!$F10)*24,(Deckblatt!$E$8/5))))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Mittwoch</v>
      </c>
      <c r="B11" s="63">
        <f t="shared" si="0"/>
        <v>45602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IF(November!$C11="Bildungstag",(November!$E11-November!$D11-November!$F11)*24,IF(November!$C11="Gleittag",(November!$E11-November!$D11-November!$F11)*24,IF(November!$C11="",(November!$E11-November!$D11-November!$F11)*24,(Deckblatt!$E$8/5))))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Donnerstag</v>
      </c>
      <c r="B12" s="46">
        <f t="shared" si="0"/>
        <v>45603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IF(November!$C12="Bildungstag",(November!$E12-November!$D12-November!$F12)*24,IF(November!$C12="Gleittag",(November!$E12-November!$D12-November!$F12)*24,IF(November!$C12="",(November!$E12-November!$D12-November!$F12)*24,(Deckblatt!$E$8/5))))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Freitag</v>
      </c>
      <c r="B13" s="63">
        <f t="shared" si="0"/>
        <v>45604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IF(November!$C13="Bildungstag",(November!$E13-November!$D13-November!$F13)*24,IF(November!$C13="Gleittag",(November!$E13-November!$D13-November!$F13)*24,IF(November!$C13="",(November!$E13-November!$D13-November!$F13)*24,(Deckblatt!$E$8/5))))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Samstag</v>
      </c>
      <c r="B14" s="46">
        <f t="shared" si="0"/>
        <v>45605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IF(November!$C14="Bildungstag",(November!$E14-November!$D14-November!$F14)*24,IF(November!$C14="Gleittag",(November!$E14-November!$D14-November!$F14)*24,IF(November!$C14="",(November!$E14-November!$D14-November!$F14)*24,(Deckblatt!$E$8/5))))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Sonntag</v>
      </c>
      <c r="B15" s="63">
        <f t="shared" si="0"/>
        <v>45606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IF(November!$C15="Bildungstag",(November!$E15-November!$D15-November!$F15)*24,IF(November!$C15="Gleittag",(November!$E15-November!$D15-November!$F15)*24,IF(November!$C15="",(November!$E15-November!$D15-November!$F15)*24,(Deckblatt!$E$8/5))))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Montag</v>
      </c>
      <c r="B16" s="46">
        <f t="shared" si="0"/>
        <v>45607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IF(November!$C16="Bildungstag",(November!$E16-November!$D16-November!$F16)*24,IF(November!$C16="Gleittag",(November!$E16-November!$D16-November!$F16)*24,IF(November!$C16="",(November!$E16-November!$D16-November!$F16)*24,(Deckblatt!$E$8/5))))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Dienstag</v>
      </c>
      <c r="B17" s="63">
        <f t="shared" si="0"/>
        <v>45608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IF(November!$C17="Bildungstag",(November!$E17-November!$D17-November!$F17)*24,IF(November!$C17="Gleittag",(November!$E17-November!$D17-November!$F17)*24,IF(November!$C17="",(November!$E17-November!$D17-November!$F17)*24,(Deckblatt!$E$8/5))))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Mittwoch</v>
      </c>
      <c r="B18" s="46">
        <f t="shared" si="0"/>
        <v>45609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IF(November!$C18="Bildungstag",(November!$E18-November!$D18-November!$F18)*24,IF(November!$C18="Gleittag",(November!$E18-November!$D18-November!$F18)*24,IF(November!$C18="",(November!$E18-November!$D18-November!$F18)*24,(Deckblatt!$E$8/5))))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Donnerstag</v>
      </c>
      <c r="B19" s="63">
        <f t="shared" si="0"/>
        <v>45610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IF(November!$C19="Bildungstag",(November!$E19-November!$D19-November!$F19)*24,IF(November!$C19="Gleittag",(November!$E19-November!$D19-November!$F19)*24,IF(November!$C19="",(November!$E19-November!$D19-November!$F19)*24,(Deckblatt!$E$8/5))))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Freitag</v>
      </c>
      <c r="B20" s="46">
        <f t="shared" si="0"/>
        <v>45611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IF(November!$C20="Bildungstag",(November!$E20-November!$D20-November!$F20)*24,IF(November!$C20="Gleittag",(November!$E20-November!$D20-November!$F20)*24,IF(November!$C20="",(November!$E20-November!$D20-November!$F20)*24,(Deckblatt!$E$8/5))))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Samstag</v>
      </c>
      <c r="B21" s="63">
        <f t="shared" si="0"/>
        <v>45612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IF(November!$C21="Bildungstag",(November!$E21-November!$D21-November!$F21)*24,IF(November!$C21="Gleittag",(November!$E21-November!$D21-November!$F21)*24,IF(November!$C21="",(November!$E21-November!$D21-November!$F21)*24,(Deckblatt!$E$8/5))))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Sonntag</v>
      </c>
      <c r="B22" s="46">
        <f t="shared" si="0"/>
        <v>45613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IF(November!$C22="Bildungstag",(November!$E22-November!$D22-November!$F22)*24,IF(November!$C22="Gleittag",(November!$E22-November!$D22-November!$F22)*24,IF(November!$C22="",(November!$E22-November!$D22-November!$F22)*24,(Deckblatt!$E$8/5))))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Montag</v>
      </c>
      <c r="B23" s="63">
        <f t="shared" si="0"/>
        <v>45614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IF(November!$C23="Bildungstag",(November!$E23-November!$D23-November!$F23)*24,IF(November!$C23="Gleittag",(November!$E23-November!$D23-November!$F23)*24,IF(November!$C23="",(November!$E23-November!$D23-November!$F23)*24,(Deckblatt!$E$8/5))))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Dienstag</v>
      </c>
      <c r="B24" s="46">
        <f t="shared" si="0"/>
        <v>45615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IF(November!$C24="Bildungstag",(November!$E24-November!$D24-November!$F24)*24,IF(November!$C24="Gleittag",(November!$E24-November!$D24-November!$F24)*24,IF(November!$C24="",(November!$E24-November!$D24-November!$F24)*24,(Deckblatt!$E$8/5))))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Mittwoch</v>
      </c>
      <c r="B25" s="63">
        <f t="shared" si="0"/>
        <v>45616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IF(November!$C25="Bildungstag",(November!$E25-November!$D25-November!$F25)*24,IF(November!$C25="Gleittag",(November!$E25-November!$D25-November!$F25)*24,IF(November!$C25="",(November!$E25-November!$D25-November!$F25)*24,(Deckblatt!$E$8/5))))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Donnerstag</v>
      </c>
      <c r="B26" s="46">
        <f t="shared" si="0"/>
        <v>45617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IF(November!$C26="Bildungstag",(November!$E26-November!$D26-November!$F26)*24,IF(November!$C26="Gleittag",(November!$E26-November!$D26-November!$F26)*24,IF(November!$C26="",(November!$E26-November!$D26-November!$F26)*24,(Deckblatt!$E$8/5))))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Freitag</v>
      </c>
      <c r="B27" s="63">
        <f t="shared" si="0"/>
        <v>45618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IF(November!$C27="Bildungstag",(November!$E27-November!$D27-November!$F27)*24,IF(November!$C27="Gleittag",(November!$E27-November!$D27-November!$F27)*24,IF(November!$C27="",(November!$E27-November!$D27-November!$F27)*24,(Deckblatt!$E$8/5))))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Samstag</v>
      </c>
      <c r="B28" s="46">
        <f t="shared" si="0"/>
        <v>45619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IF(November!$C28="Bildungstag",(November!$E28-November!$D28-November!$F28)*24,IF(November!$C28="Gleittag",(November!$E28-November!$D28-November!$F28)*24,IF(November!$C28="",(November!$E28-November!$D28-November!$F28)*24,(Deckblatt!$E$8/5))))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Sonntag</v>
      </c>
      <c r="B29" s="63">
        <f t="shared" si="0"/>
        <v>45620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IF(November!$C29="Bildungstag",(November!$E29-November!$D29-November!$F29)*24,IF(November!$C29="Gleittag",(November!$E29-November!$D29-November!$F29)*24,IF(November!$C29="",(November!$E29-November!$D29-November!$F29)*24,(Deckblatt!$E$8/5))))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Montag</v>
      </c>
      <c r="B30" s="46">
        <f t="shared" si="0"/>
        <v>45621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IF(November!$C30="Bildungstag",(November!$E30-November!$D30-November!$F30)*24,IF(November!$C30="Gleittag",(November!$E30-November!$D30-November!$F30)*24,IF(November!$C30="",(November!$E30-November!$D30-November!$F30)*24,(Deckblatt!$E$8/5))))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Dienstag</v>
      </c>
      <c r="B31" s="63">
        <f t="shared" si="0"/>
        <v>45622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IF(November!$C31="Bildungstag",(November!$E31-November!$D31-November!$F31)*24,IF(November!$C31="Gleittag",(November!$E31-November!$D31-November!$F31)*24,IF(November!$C31="",(November!$E31-November!$D31-November!$F31)*24,(Deckblatt!$E$8/5))))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Mittwoch</v>
      </c>
      <c r="B32" s="46">
        <f t="shared" si="0"/>
        <v>45623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IF(November!$C32="Bildungstag",(November!$E32-November!$D32-November!$F32)*24,IF(November!$C32="Gleittag",(November!$E32-November!$D32-November!$F32)*24,IF(November!$C32="",(November!$E32-November!$D32-November!$F32)*24,(Deckblatt!$E$8/5))))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Donnerstag</v>
      </c>
      <c r="B33" s="63">
        <f t="shared" si="0"/>
        <v>45624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IF(November!$C33="Bildungstag",(November!$E33-November!$D33-November!$F33)*24,IF(November!$C33="Gleittag",(November!$E33-November!$D33-November!$F33)*24,IF(November!$C33="",(November!$E33-November!$D33-November!$F33)*24,(Deckblatt!$E$8/5))))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Freitag</v>
      </c>
      <c r="B34" s="46">
        <f t="shared" si="0"/>
        <v>45625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IF(November!$C34="Bildungstag",(November!$E34-November!$D34-November!$F34)*24,IF(November!$C34="Gleittag",(November!$E34-November!$D34-November!$F34)*24,IF(November!$C34="",(November!$E34-November!$D34-November!$F34)*24,(Deckblatt!$E$8/5))))</f>
        <v>0</v>
      </c>
    </row>
    <row r="35" spans="1:12" ht="16.5" customHeight="1" x14ac:dyDescent="0.5">
      <c r="A35" s="87" t="str">
        <f>IF(ISNUMBER(VLOOKUP(B35,Feiertage!$B:$B,1,FALSE))=TRUE,"Feiertag",TEXT(B35,"TTTT"))</f>
        <v>Samstag</v>
      </c>
      <c r="B35" s="88">
        <f t="shared" si="0"/>
        <v>45626</v>
      </c>
      <c r="C35" s="101"/>
      <c r="D35" s="102"/>
      <c r="E35" s="102"/>
      <c r="F35" s="103"/>
      <c r="G35" s="89" t="str">
        <f>IF(AND(C35="",D35=""),"0,00",(Deckblatt!$F$8))</f>
        <v>0,00</v>
      </c>
      <c r="H35" s="90">
        <f>IF(November!$C35="Bildungstag",(November!$E35-November!$D35-November!$F35)*24,IF(November!$C35="Gleittag",(November!$E35-November!$D35-November!$F35)*24,IF(November!$C35="",(November!$E35-November!$D35-November!$F35)*24,(Deckblatt!$E$8/5))))</f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>
        <f t="shared" ref="G36:H36" si="1">SUM(G6:G35)</f>
        <v>0</v>
      </c>
      <c r="H36" s="54">
        <f t="shared" si="1"/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/>
      <c r="H37" s="54"/>
    </row>
    <row r="38" spans="1:12" ht="16.5" customHeight="1" x14ac:dyDescent="0.5">
      <c r="A38" s="3"/>
      <c r="B38" s="8"/>
      <c r="C38" s="3"/>
      <c r="D38" s="55" t="s">
        <v>34</v>
      </c>
      <c r="E38" s="56"/>
      <c r="F38" s="57"/>
      <c r="G38" s="151">
        <f>SUM(H36-G36)</f>
        <v>0</v>
      </c>
      <c r="H38" s="15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 t="s">
        <v>35</v>
      </c>
      <c r="B41" s="8"/>
      <c r="C41" s="3"/>
      <c r="D41" s="60"/>
      <c r="E41" s="60"/>
      <c r="F41" s="60"/>
      <c r="G41" s="3"/>
      <c r="H41" s="3"/>
      <c r="L41" s="22"/>
    </row>
    <row r="42" spans="1:12" ht="16.5" customHeight="1" x14ac:dyDescent="0.5">
      <c r="A42" s="3"/>
      <c r="B42" s="8"/>
      <c r="C42" s="3"/>
      <c r="D42" s="3"/>
      <c r="E42" s="3"/>
      <c r="F42" s="3"/>
      <c r="G42" s="3"/>
      <c r="H42" s="3"/>
    </row>
    <row r="43" spans="1:12" ht="16.5" customHeight="1" x14ac:dyDescent="0.5">
      <c r="A43" s="3" t="s">
        <v>36</v>
      </c>
      <c r="B43" s="8"/>
      <c r="C43" s="3"/>
      <c r="D43" s="60"/>
      <c r="E43" s="60"/>
      <c r="F43" s="60"/>
      <c r="G43" s="3"/>
      <c r="H43" s="3"/>
      <c r="J43" s="22"/>
      <c r="K43" s="22"/>
    </row>
    <row r="44" spans="1:12" ht="16.5" customHeight="1" x14ac:dyDescent="0.5">
      <c r="A44" s="3"/>
      <c r="B44" s="8"/>
      <c r="C44" s="3"/>
      <c r="D44" s="3"/>
      <c r="E44" s="3"/>
      <c r="F44" s="3"/>
      <c r="G44" s="3"/>
      <c r="H44" s="3"/>
      <c r="J44" s="22"/>
      <c r="K44" s="22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awnvqmowihihjaDQfZeMuuMDhyN8pBkTSBtLC+TDKIOGoJy6kwEpn5UE6A7yPrcla/OXqSv0luJqHLcCjYSArQ==" saltValue="XxpS27nJtjbXT/BlYfCiww==" spinCount="100000" sheet="1" objects="1" scenarios="1" selectLockedCells="1"/>
  <mergeCells count="2">
    <mergeCell ref="E1:H1"/>
    <mergeCell ref="G38:H38"/>
  </mergeCells>
  <conditionalFormatting sqref="A6:H35">
    <cfRule type="expression" dxfId="97" priority="1">
      <formula>$C6="Gleittag"</formula>
    </cfRule>
    <cfRule type="expression" dxfId="96" priority="2">
      <formula>$C6="Seminar (BT)"</formula>
    </cfRule>
    <cfRule type="expression" dxfId="95" priority="3">
      <formula>$C6="Sonstiges"</formula>
    </cfRule>
    <cfRule type="expression" dxfId="94" priority="4">
      <formula>$C6="Krank"</formula>
    </cfRule>
    <cfRule type="expression" dxfId="93" priority="5">
      <formula>$C6="Bildungstag"</formula>
    </cfRule>
    <cfRule type="expression" dxfId="92" priority="6">
      <formula>$C6="Urlaub"</formula>
    </cfRule>
  </conditionalFormatting>
  <conditionalFormatting sqref="I17:N17">
    <cfRule type="expression" dxfId="91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Feiertage!$A$41:$A$47</xm:f>
          </x14:formula1>
          <xm:sqref>C6:C35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41</v>
      </c>
      <c r="B1" s="34"/>
      <c r="C1" s="35">
        <f>Deckblatt!C2</f>
        <v>2024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Sonntag</v>
      </c>
      <c r="B6" s="46">
        <f>DATE(C1,12,1)</f>
        <v>45627</v>
      </c>
      <c r="C6" s="92"/>
      <c r="D6" s="93"/>
      <c r="E6" s="93"/>
      <c r="F6" s="94"/>
      <c r="G6" s="47" t="str">
        <f>IF(AND(C6="",D6=""),"0,00",(Deckblatt!$F$8))</f>
        <v>0,00</v>
      </c>
      <c r="H6" s="48">
        <f>IF(Dezember!$C6="Bildungstag",(Dezember!$E6-Dezember!$D6-Dezember!$F6)*24,IF(Dezember!$C6="Gleittag",(Dezember!$E6-Dezember!$D6-Dezember!$F6)*24,IF(Dezember!$C6="",(Dezember!$E6-Dezember!$D6-Dezember!$F6)*24,(Deckblatt!$E$8/5))))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Montag</v>
      </c>
      <c r="B7" s="63">
        <f t="shared" ref="B7:B36" si="0">B6+1</f>
        <v>45628</v>
      </c>
      <c r="C7" s="95"/>
      <c r="D7" s="96"/>
      <c r="E7" s="96"/>
      <c r="F7" s="97"/>
      <c r="G7" s="64" t="str">
        <f>IF(AND(C7="",D7=""),"0,00",(Deckblatt!$F$8))</f>
        <v>0,00</v>
      </c>
      <c r="H7" s="65">
        <f>IF(Dezember!$C7="Bildungstag",(Dezember!$E7-Dezember!$D7-Dezember!$F7)*24,IF(Dezember!$C7="Gleittag",(Dezember!$E7-Dezember!$D7-Dezember!$F7)*24,IF(Dezember!$C7="",(Dezember!$E7-Dezember!$D7-Dezember!$F7)*24,(Deckblatt!$E$8/5))))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Dienstag</v>
      </c>
      <c r="B8" s="46">
        <f t="shared" si="0"/>
        <v>45629</v>
      </c>
      <c r="C8" s="92"/>
      <c r="D8" s="93"/>
      <c r="E8" s="93"/>
      <c r="F8" s="94"/>
      <c r="G8" s="47" t="str">
        <f>IF(AND(C8="",D8=""),"0,00",(Deckblatt!$F$8))</f>
        <v>0,00</v>
      </c>
      <c r="H8" s="50">
        <f>IF(Dezember!$C8="Bildungstag",(Dezember!$E8-Dezember!$D8-Dezember!$F8)*24,IF(Dezember!$C8="Gleittag",(Dezember!$E8-Dezember!$D8-Dezember!$F8)*24,IF(Dezember!$C8="",(Dezember!$E8-Dezember!$D8-Dezember!$F8)*24,(Deckblatt!$E$8/5))))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Mittwoch</v>
      </c>
      <c r="B9" s="63">
        <f t="shared" si="0"/>
        <v>45630</v>
      </c>
      <c r="C9" s="95"/>
      <c r="D9" s="96"/>
      <c r="E9" s="96"/>
      <c r="F9" s="97"/>
      <c r="G9" s="64" t="str">
        <f>IF(AND(C9="",D9=""),"0,00",(Deckblatt!$F$8))</f>
        <v>0,00</v>
      </c>
      <c r="H9" s="65">
        <f>IF(Dezember!$C9="Bildungstag",(Dezember!$E9-Dezember!$D9-Dezember!$F9)*24,IF(Dezember!$C9="Gleittag",(Dezember!$E9-Dezember!$D9-Dezember!$F9)*24,IF(Dezember!$C9="",(Dezember!$E9-Dezember!$D9-Dezember!$F9)*24,(Deckblatt!$E$8/5))))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Donnerstag</v>
      </c>
      <c r="B10" s="46">
        <f t="shared" si="0"/>
        <v>45631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IF(Dezember!$C10="Bildungstag",(Dezember!$E10-Dezember!$D10-Dezember!$F10)*24,IF(Dezember!$C10="Gleittag",(Dezember!$E10-Dezember!$D10-Dezember!$F10)*24,IF(Dezember!$C10="",(Dezember!$E10-Dezember!$D10-Dezember!$F10)*24,(Deckblatt!$E$8/5))))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Freitag</v>
      </c>
      <c r="B11" s="63">
        <f t="shared" si="0"/>
        <v>45632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IF(Dezember!$C11="Bildungstag",(Dezember!$E11-Dezember!$D11-Dezember!$F11)*24,IF(Dezember!$C11="Gleittag",(Dezember!$E11-Dezember!$D11-Dezember!$F11)*24,IF(Dezember!$C11="",(Dezember!$E11-Dezember!$D11-Dezember!$F11)*24,(Deckblatt!$E$8/5))))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Samstag</v>
      </c>
      <c r="B12" s="46">
        <f t="shared" si="0"/>
        <v>45633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IF(Dezember!$C12="Bildungstag",(Dezember!$E12-Dezember!$D12-Dezember!$F12)*24,IF(Dezember!$C12="Gleittag",(Dezember!$E12-Dezember!$D12-Dezember!$F12)*24,IF(Dezember!$C12="",(Dezember!$E12-Dezember!$D12-Dezember!$F12)*24,(Deckblatt!$E$8/5))))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Sonntag</v>
      </c>
      <c r="B13" s="63">
        <f t="shared" si="0"/>
        <v>45634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IF(Dezember!$C13="Bildungstag",(Dezember!$E13-Dezember!$D13-Dezember!$F13)*24,IF(Dezember!$C13="Gleittag",(Dezember!$E13-Dezember!$D13-Dezember!$F13)*24,IF(Dezember!$C13="",(Dezember!$E13-Dezember!$D13-Dezember!$F13)*24,(Deckblatt!$E$8/5))))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Montag</v>
      </c>
      <c r="B14" s="46">
        <f t="shared" si="0"/>
        <v>45635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IF(Dezember!$C14="Bildungstag",(Dezember!$E14-Dezember!$D14-Dezember!$F14)*24,IF(Dezember!$C14="Gleittag",(Dezember!$E14-Dezember!$D14-Dezember!$F14)*24,IF(Dezember!$C14="",(Dezember!$E14-Dezember!$D14-Dezember!$F14)*24,(Deckblatt!$E$8/5))))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Dienstag</v>
      </c>
      <c r="B15" s="63">
        <f t="shared" si="0"/>
        <v>45636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IF(Dezember!$C15="Bildungstag",(Dezember!$E15-Dezember!$D15-Dezember!$F15)*24,IF(Dezember!$C15="Gleittag",(Dezember!$E15-Dezember!$D15-Dezember!$F15)*24,IF(Dezember!$C15="",(Dezember!$E15-Dezember!$D15-Dezember!$F15)*24,(Deckblatt!$E$8/5))))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Mittwoch</v>
      </c>
      <c r="B16" s="46">
        <f t="shared" si="0"/>
        <v>45637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IF(Dezember!$C16="Bildungstag",(Dezember!$E16-Dezember!$D16-Dezember!$F16)*24,IF(Dezember!$C16="Gleittag",(Dezember!$E16-Dezember!$D16-Dezember!$F16)*24,IF(Dezember!$C16="",(Dezember!$E16-Dezember!$D16-Dezember!$F16)*24,(Deckblatt!$E$8/5))))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Donnerstag</v>
      </c>
      <c r="B17" s="63">
        <f t="shared" si="0"/>
        <v>45638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IF(Dezember!$C17="Bildungstag",(Dezember!$E17-Dezember!$D17-Dezember!$F17)*24,IF(Dezember!$C17="Gleittag",(Dezember!$E17-Dezember!$D17-Dezember!$F17)*24,IF(Dezember!$C17="",(Dezember!$E17-Dezember!$D17-Dezember!$F17)*24,(Deckblatt!$E$8/5))))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Freitag</v>
      </c>
      <c r="B18" s="46">
        <f t="shared" si="0"/>
        <v>45639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IF(Dezember!$C18="Bildungstag",(Dezember!$E18-Dezember!$D18-Dezember!$F18)*24,IF(Dezember!$C18="Gleittag",(Dezember!$E18-Dezember!$D18-Dezember!$F18)*24,IF(Dezember!$C18="",(Dezember!$E18-Dezember!$D18-Dezember!$F18)*24,(Deckblatt!$E$8/5))))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Samstag</v>
      </c>
      <c r="B19" s="63">
        <f t="shared" si="0"/>
        <v>45640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IF(Dezember!$C19="Bildungstag",(Dezember!$E19-Dezember!$D19-Dezember!$F19)*24,IF(Dezember!$C19="Gleittag",(Dezember!$E19-Dezember!$D19-Dezember!$F19)*24,IF(Dezember!$C19="",(Dezember!$E19-Dezember!$D19-Dezember!$F19)*24,(Deckblatt!$E$8/5))))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Sonntag</v>
      </c>
      <c r="B20" s="46">
        <f t="shared" si="0"/>
        <v>45641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IF(Dezember!$C20="Bildungstag",(Dezember!$E20-Dezember!$D20-Dezember!$F20)*24,IF(Dezember!$C20="Gleittag",(Dezember!$E20-Dezember!$D20-Dezember!$F20)*24,IF(Dezember!$C20="",(Dezember!$E20-Dezember!$D20-Dezember!$F20)*24,(Deckblatt!$E$8/5))))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Montag</v>
      </c>
      <c r="B21" s="63">
        <f t="shared" si="0"/>
        <v>45642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IF(Dezember!$C21="Bildungstag",(Dezember!$E21-Dezember!$D21-Dezember!$F21)*24,IF(Dezember!$C21="Gleittag",(Dezember!$E21-Dezember!$D21-Dezember!$F21)*24,IF(Dezember!$C21="",(Dezember!$E21-Dezember!$D21-Dezember!$F21)*24,(Deckblatt!$E$8/5))))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Dienstag</v>
      </c>
      <c r="B22" s="46">
        <f t="shared" si="0"/>
        <v>45643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IF(Dezember!$C22="Bildungstag",(Dezember!$E22-Dezember!$D22-Dezember!$F22)*24,IF(Dezember!$C22="Gleittag",(Dezember!$E22-Dezember!$D22-Dezember!$F22)*24,IF(Dezember!$C22="",(Dezember!$E22-Dezember!$D22-Dezember!$F22)*24,(Deckblatt!$E$8/5))))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Mittwoch</v>
      </c>
      <c r="B23" s="63">
        <f t="shared" si="0"/>
        <v>45644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IF(Dezember!$C23="Bildungstag",(Dezember!$E23-Dezember!$D23-Dezember!$F23)*24,IF(Dezember!$C23="Gleittag",(Dezember!$E23-Dezember!$D23-Dezember!$F23)*24,IF(Dezember!$C23="",(Dezember!$E23-Dezember!$D23-Dezember!$F23)*24,(Deckblatt!$E$8/5))))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Donnerstag</v>
      </c>
      <c r="B24" s="46">
        <f t="shared" si="0"/>
        <v>45645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IF(Dezember!$C24="Bildungstag",(Dezember!$E24-Dezember!$D24-Dezember!$F24)*24,IF(Dezember!$C24="Gleittag",(Dezember!$E24-Dezember!$D24-Dezember!$F24)*24,IF(Dezember!$C24="",(Dezember!$E24-Dezember!$D24-Dezember!$F24)*24,(Deckblatt!$E$8/5))))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Freitag</v>
      </c>
      <c r="B25" s="63">
        <f t="shared" si="0"/>
        <v>45646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IF(Dezember!$C25="Bildungstag",(Dezember!$E25-Dezember!$D25-Dezember!$F25)*24,IF(Dezember!$C25="Gleittag",(Dezember!$E25-Dezember!$D25-Dezember!$F25)*24,IF(Dezember!$C25="",(Dezember!$E25-Dezember!$D25-Dezember!$F25)*24,(Deckblatt!$E$8/5))))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Samstag</v>
      </c>
      <c r="B26" s="46">
        <f t="shared" si="0"/>
        <v>45647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IF(Dezember!$C26="Bildungstag",(Dezember!$E26-Dezember!$D26-Dezember!$F26)*24,IF(Dezember!$C26="Gleittag",(Dezember!$E26-Dezember!$D26-Dezember!$F26)*24,IF(Dezember!$C26="",(Dezember!$E26-Dezember!$D26-Dezember!$F26)*24,(Deckblatt!$E$8/5))))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Sonntag</v>
      </c>
      <c r="B27" s="63">
        <f t="shared" si="0"/>
        <v>45648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IF(Dezember!$C27="Bildungstag",(Dezember!$E27-Dezember!$D27-Dezember!$F27)*24,IF(Dezember!$C27="Gleittag",(Dezember!$E27-Dezember!$D27-Dezember!$F27)*24,IF(Dezember!$C27="",(Dezember!$E27-Dezember!$D27-Dezember!$F27)*24,(Deckblatt!$E$8/5))))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Montag</v>
      </c>
      <c r="B28" s="46">
        <f t="shared" si="0"/>
        <v>45649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IF(Dezember!$C28="Bildungstag",(Dezember!$E28-Dezember!$D28-Dezember!$F28)*24,IF(Dezember!$C28="Gleittag",(Dezember!$E28-Dezember!$D28-Dezember!$F28)*24,IF(Dezember!$C28="",(Dezember!$E28-Dezember!$D28-Dezember!$F28)*24,(Deckblatt!$E$8/5))))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Dienstag</v>
      </c>
      <c r="B29" s="63">
        <f t="shared" si="0"/>
        <v>45650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IF(Dezember!$C29="Bildungstag",(Dezember!$E29-Dezember!$D29-Dezember!$F29)*24,IF(Dezember!$C29="Gleittag",(Dezember!$E29-Dezember!$D29-Dezember!$F29)*24,IF(Dezember!$C29="",(Dezember!$E29-Dezember!$D29-Dezember!$F29)*24,(Deckblatt!$E$8/5))))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Feiertag</v>
      </c>
      <c r="B30" s="46">
        <f t="shared" si="0"/>
        <v>45651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IF(Dezember!$C30="Bildungstag",(Dezember!$E30-Dezember!$D30-Dezember!$F30)*24,IF(Dezember!$C30="Gleittag",(Dezember!$E30-Dezember!$D30-Dezember!$F30)*24,IF(Dezember!$C30="",(Dezember!$E30-Dezember!$D30-Dezember!$F30)*24,(Deckblatt!$E$8/5))))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Feiertag</v>
      </c>
      <c r="B31" s="63">
        <f t="shared" si="0"/>
        <v>45652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IF(Dezember!$C31="Bildungstag",(Dezember!$E31-Dezember!$D31-Dezember!$F31)*24,IF(Dezember!$C31="Gleittag",(Dezember!$E31-Dezember!$D31-Dezember!$F31)*24,IF(Dezember!$C31="",(Dezember!$E31-Dezember!$D31-Dezember!$F31)*24,(Deckblatt!$E$8/5))))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Freitag</v>
      </c>
      <c r="B32" s="46">
        <f t="shared" si="0"/>
        <v>45653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IF(Dezember!$C32="Bildungstag",(Dezember!$E32-Dezember!$D32-Dezember!$F32)*24,IF(Dezember!$C32="Gleittag",(Dezember!$E32-Dezember!$D32-Dezember!$F32)*24,IF(Dezember!$C32="",(Dezember!$E32-Dezember!$D32-Dezember!$F32)*24,(Deckblatt!$E$8/5))))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Samstag</v>
      </c>
      <c r="B33" s="63">
        <f t="shared" si="0"/>
        <v>45654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IF(Dezember!$C33="Bildungstag",(Dezember!$E33-Dezember!$D33-Dezember!$F33)*24,IF(Dezember!$C33="Gleittag",(Dezember!$E33-Dezember!$D33-Dezember!$F33)*24,IF(Dezember!$C33="",(Dezember!$E33-Dezember!$D33-Dezember!$F33)*24,(Deckblatt!$E$8/5))))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Sonntag</v>
      </c>
      <c r="B34" s="46">
        <f t="shared" si="0"/>
        <v>45655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IF(Dezember!$C34="Bildungstag",(Dezember!$E34-Dezember!$D34-Dezember!$F34)*24,IF(Dezember!$C34="Gleittag",(Dezember!$E34-Dezember!$D34-Dezember!$F34)*24,IF(Dezember!$C34="",(Dezember!$E34-Dezember!$D34-Dezember!$F34)*24,(Deckblatt!$E$8/5))))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Montag</v>
      </c>
      <c r="B35" s="63">
        <f t="shared" si="0"/>
        <v>45656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IF(Dezember!$C35="Bildungstag",(Dezember!$E35-Dezember!$D35-Dezember!$F35)*24,IF(Dezember!$C35="Gleittag",(Dezember!$E35-Dezember!$D35-Dezember!$F35)*24,IF(Dezember!$C35="",(Dezember!$E35-Dezember!$D35-Dezember!$F35)*24,(Deckblatt!$E$8/5))))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Dienstag</v>
      </c>
      <c r="B36" s="84">
        <f t="shared" si="0"/>
        <v>45657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IF(Dezember!$C36="Bildungstag",(Dezember!$E36-Dezember!$D36-Dezember!$F36)*24,IF(Dezember!$C36="Gleittag",(Dezember!$E36-Dezember!$D36-Dezember!$F36)*24,IF(Dezember!$C36="",(Dezember!$E36-Dezember!$D36-Dezember!$F36)*24,(Deckblatt!$E$8/5))))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ISmmMtlL/4af8VBxYLc29SxcHmF6h87cVvjOBqFQvuRt572lep27F+be+gpbI3pxRYag4FjnFbpgA7LJ1EFgOg==" saltValue="S54IY7g+jf5dizMRjsiiYg==" spinCount="100000" sheet="1" objects="1" scenarios="1" selectLockedCells="1"/>
  <mergeCells count="2">
    <mergeCell ref="E1:H1"/>
    <mergeCell ref="G39:H39"/>
  </mergeCells>
  <conditionalFormatting sqref="A6:H36">
    <cfRule type="expression" dxfId="90" priority="1">
      <formula>$C6="Gleittag"</formula>
    </cfRule>
    <cfRule type="expression" dxfId="89" priority="2">
      <formula>$C6="Seminar (BT)"</formula>
    </cfRule>
    <cfRule type="expression" dxfId="88" priority="3">
      <formula>$C6="Sonstiges"</formula>
    </cfRule>
    <cfRule type="expression" dxfId="87" priority="4">
      <formula>$C6="Krank"</formula>
    </cfRule>
    <cfRule type="expression" dxfId="86" priority="5">
      <formula>$C6="Bildungstag"</formula>
    </cfRule>
    <cfRule type="expression" dxfId="85" priority="6">
      <formula>$C6="Urlaub"</formula>
    </cfRule>
  </conditionalFormatting>
  <conditionalFormatting sqref="I17:N17">
    <cfRule type="expression" dxfId="84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00"/>
  <sheetViews>
    <sheetView showGridLines="0" workbookViewId="0">
      <selection activeCell="D8" sqref="D8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43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Feiertag</v>
      </c>
      <c r="B6" s="46">
        <f>DATE(C1,1,1)</f>
        <v>45658</v>
      </c>
      <c r="C6" s="92"/>
      <c r="D6" s="93"/>
      <c r="E6" s="93"/>
      <c r="F6" s="94"/>
      <c r="G6" s="47" t="str">
        <f>IF(AND(C6="",D6=""),"0,00",(Deckblatt!$F$8))</f>
        <v>0,00</v>
      </c>
      <c r="H6" s="48">
        <f>IF(Januar!$C6="Bildungstag",(Januar!$E6-Januar!$D6-Januar!$F6)*24,IF(Januar!$C6="Gleittag",(Januar!$E6-Januar!$D6-Januar!$F6)*24,IF(Januar!$C6="",(Januar!$E6-Januar!$D6-Januar!$F6)*24,(Deckblatt!$E$8/5))))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Donnerstag</v>
      </c>
      <c r="B7" s="63">
        <f t="shared" ref="B7:B36" si="0">B6+1</f>
        <v>45659</v>
      </c>
      <c r="C7" s="95"/>
      <c r="D7" s="96"/>
      <c r="E7" s="96"/>
      <c r="F7" s="97"/>
      <c r="G7" s="64" t="str">
        <f>IF(AND(C7="",D7=""),"0,00",(Deckblatt!$F$8))</f>
        <v>0,00</v>
      </c>
      <c r="H7" s="65">
        <f>IF(Januar!$C7="Bildungstag",(Januar!$E7-Januar!$D7-Januar!$F7)*24,IF(Januar!$C7="Gleittag",(Januar!$E7-Januar!$D7-Januar!$F7)*24,IF(Januar!$C7="",(Januar!$E7-Januar!$D7-Januar!$F7)*24,(Deckblatt!$E$8/5))))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Freitag</v>
      </c>
      <c r="B8" s="46">
        <f t="shared" si="0"/>
        <v>45660</v>
      </c>
      <c r="C8" s="92"/>
      <c r="D8" s="93"/>
      <c r="E8" s="93"/>
      <c r="F8" s="94"/>
      <c r="G8" s="47" t="str">
        <f>IF(AND(C8="",D8=""),"0,00",(Deckblatt!$F$8))</f>
        <v>0,00</v>
      </c>
      <c r="H8" s="50">
        <f>IF(Januar!$C8="Bildungstag",(Januar!$E8-Januar!$D8-Januar!$F8)*24,IF(Januar!$C8="Gleittag",(Januar!$E8-Januar!$D8-Januar!$F8)*24,IF(Januar!$C8="",(Januar!$E8-Januar!$D8-Januar!$F8)*24,(Deckblatt!$E$8/5))))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Samstag</v>
      </c>
      <c r="B9" s="63">
        <f t="shared" si="0"/>
        <v>45661</v>
      </c>
      <c r="C9" s="95"/>
      <c r="D9" s="96"/>
      <c r="E9" s="96"/>
      <c r="F9" s="97"/>
      <c r="G9" s="64" t="str">
        <f>IF(AND(C9="",D9=""),"0,00",(Deckblatt!$F$8))</f>
        <v>0,00</v>
      </c>
      <c r="H9" s="65">
        <f>IF(Januar!$C9="Bildungstag",(Januar!$E9-Januar!$D9-Januar!$F9)*24,IF(Januar!$C9="Gleittag",(Januar!$E9-Januar!$D9-Januar!$F9)*24,IF(Januar!$C9="",(Januar!$E9-Januar!$D9-Januar!$F9)*24,(Deckblatt!$E$8/5))))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Sonntag</v>
      </c>
      <c r="B10" s="46">
        <f t="shared" si="0"/>
        <v>45662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IF(Januar!$C10="Bildungstag",(Januar!$E10-Januar!$D10-Januar!$F10)*24,IF(Januar!$C10="Gleittag",(Januar!$E10-Januar!$D10-Januar!$F10)*24,IF(Januar!$C10="",(Januar!$E10-Januar!$D10-Januar!$F10)*24,(Deckblatt!$E$8/5))))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Montag</v>
      </c>
      <c r="B11" s="63">
        <f t="shared" si="0"/>
        <v>45663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IF(Januar!$C11="Bildungstag",(Januar!$E11-Januar!$D11-Januar!$F11)*24,IF(Januar!$C11="Gleittag",(Januar!$E11-Januar!$D11-Januar!$F11)*24,IF(Januar!$C11="",(Januar!$E11-Januar!$D11-Januar!$F11)*24,(Deckblatt!$E$8/5))))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Dienstag</v>
      </c>
      <c r="B12" s="46">
        <f t="shared" si="0"/>
        <v>45664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IF(Januar!$C12="Bildungstag",(Januar!$E12-Januar!$D12-Januar!$F12)*24,IF(Januar!$C12="Gleittag",(Januar!$E12-Januar!$D12-Januar!$F12)*24,IF(Januar!$C12="",(Januar!$E12-Januar!$D12-Januar!$F12)*24,(Deckblatt!$E$8/5))))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Mittwoch</v>
      </c>
      <c r="B13" s="63">
        <f t="shared" si="0"/>
        <v>45665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IF(Januar!$C13="Bildungstag",(Januar!$E13-Januar!$D13-Januar!$F13)*24,IF(Januar!$C13="Gleittag",(Januar!$E13-Januar!$D13-Januar!$F13)*24,IF(Januar!$C13="",(Januar!$E13-Januar!$D13-Januar!$F13)*24,(Deckblatt!$E$8/5))))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Donnerstag</v>
      </c>
      <c r="B14" s="46">
        <f t="shared" si="0"/>
        <v>45666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IF(Januar!$C14="Bildungstag",(Januar!$E14-Januar!$D14-Januar!$F14)*24,IF(Januar!$C14="Gleittag",(Januar!$E14-Januar!$D14-Januar!$F14)*24,IF(Januar!$C14="",(Januar!$E14-Januar!$D14-Januar!$F14)*24,(Deckblatt!$E$8/5))))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Freitag</v>
      </c>
      <c r="B15" s="63">
        <f t="shared" si="0"/>
        <v>45667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IF(Januar!$C15="Bildungstag",(Januar!$E15-Januar!$D15-Januar!$F15)*24,IF(Januar!$C15="Gleittag",(Januar!$E15-Januar!$D15-Januar!$F15)*24,IF(Januar!$C15="",(Januar!$E15-Januar!$D15-Januar!$F15)*24,(Deckblatt!$E$8/5))))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Samstag</v>
      </c>
      <c r="B16" s="46">
        <f t="shared" si="0"/>
        <v>45668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IF(Januar!$C16="Bildungstag",(Januar!$E16-Januar!$D16-Januar!$F16)*24,IF(Januar!$C16="Gleittag",(Januar!$E16-Januar!$D16-Januar!$F16)*24,IF(Januar!$C16="",(Januar!$E16-Januar!$D16-Januar!$F16)*24,(Deckblatt!$E$8/5))))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Sonntag</v>
      </c>
      <c r="B17" s="63">
        <f t="shared" si="0"/>
        <v>45669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IF(Januar!$C17="Bildungstag",(Januar!$E17-Januar!$D17-Januar!$F17)*24,IF(Januar!$C17="Gleittag",(Januar!$E17-Januar!$D17-Januar!$F17)*24,IF(Januar!$C17="",(Januar!$E17-Januar!$D17-Januar!$F17)*24,(Deckblatt!$E$8/5))))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Montag</v>
      </c>
      <c r="B18" s="46">
        <f t="shared" si="0"/>
        <v>45670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IF(Januar!$C18="Bildungstag",(Januar!$E18-Januar!$D18-Januar!$F18)*24,IF(Januar!$C18="Gleittag",(Januar!$E18-Januar!$D18-Januar!$F18)*24,IF(Januar!$C18="",(Januar!$E18-Januar!$D18-Januar!$F18)*24,(Deckblatt!$E$8/5))))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Dienstag</v>
      </c>
      <c r="B19" s="63">
        <f t="shared" si="0"/>
        <v>45671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IF(Januar!$C19="Bildungstag",(Januar!$E19-Januar!$D19-Januar!$F19)*24,IF(Januar!$C19="Gleittag",(Januar!$E19-Januar!$D19-Januar!$F19)*24,IF(Januar!$C19="",(Januar!$E19-Januar!$D19-Januar!$F19)*24,(Deckblatt!$E$8/5))))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Mittwoch</v>
      </c>
      <c r="B20" s="46">
        <f t="shared" si="0"/>
        <v>45672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IF(Januar!$C20="Bildungstag",(Januar!$E20-Januar!$D20-Januar!$F20)*24,IF(Januar!$C20="Gleittag",(Januar!$E20-Januar!$D20-Januar!$F20)*24,IF(Januar!$C20="",(Januar!$E20-Januar!$D20-Januar!$F20)*24,(Deckblatt!$E$8/5))))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Donnerstag</v>
      </c>
      <c r="B21" s="63">
        <f t="shared" si="0"/>
        <v>45673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IF(Januar!$C21="Bildungstag",(Januar!$E21-Januar!$D21-Januar!$F21)*24,IF(Januar!$C21="Gleittag",(Januar!$E21-Januar!$D21-Januar!$F21)*24,IF(Januar!$C21="",(Januar!$E21-Januar!$D21-Januar!$F21)*24,(Deckblatt!$E$8/5))))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Freitag</v>
      </c>
      <c r="B22" s="46">
        <f t="shared" si="0"/>
        <v>45674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IF(Januar!$C22="Bildungstag",(Januar!$E22-Januar!$D22-Januar!$F22)*24,IF(Januar!$C22="Gleittag",(Januar!$E22-Januar!$D22-Januar!$F22)*24,IF(Januar!$C22="",(Januar!$E22-Januar!$D22-Januar!$F22)*24,(Deckblatt!$E$8/5))))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Samstag</v>
      </c>
      <c r="B23" s="63">
        <f t="shared" si="0"/>
        <v>45675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IF(Januar!$C23="Bildungstag",(Januar!$E23-Januar!$D23-Januar!$F23)*24,IF(Januar!$C23="Gleittag",(Januar!$E23-Januar!$D23-Januar!$F23)*24,IF(Januar!$C23="",(Januar!$E23-Januar!$D23-Januar!$F23)*24,(Deckblatt!$E$8/5))))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Sonntag</v>
      </c>
      <c r="B24" s="46">
        <f t="shared" si="0"/>
        <v>45676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IF(Januar!$C24="Bildungstag",(Januar!$E24-Januar!$D24-Januar!$F24)*24,IF(Januar!$C24="Gleittag",(Januar!$E24-Januar!$D24-Januar!$F24)*24,IF(Januar!$C24="",(Januar!$E24-Januar!$D24-Januar!$F24)*24,(Deckblatt!$E$8/5))))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Montag</v>
      </c>
      <c r="B25" s="63">
        <f t="shared" si="0"/>
        <v>45677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IF(Januar!$C25="Bildungstag",(Januar!$E25-Januar!$D25-Januar!$F25)*24,IF(Januar!$C25="Gleittag",(Januar!$E25-Januar!$D25-Januar!$F25)*24,IF(Januar!$C25="",(Januar!$E25-Januar!$D25-Januar!$F25)*24,(Deckblatt!$E$8/5))))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Dienstag</v>
      </c>
      <c r="B26" s="46">
        <f t="shared" si="0"/>
        <v>45678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IF(Januar!$C26="Bildungstag",(Januar!$E26-Januar!$D26-Januar!$F26)*24,IF(Januar!$C26="Gleittag",(Januar!$E26-Januar!$D26-Januar!$F26)*24,IF(Januar!$C26="",(Januar!$E26-Januar!$D26-Januar!$F26)*24,(Deckblatt!$E$8/5))))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Mittwoch</v>
      </c>
      <c r="B27" s="63">
        <f t="shared" si="0"/>
        <v>45679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IF(Januar!$C27="Bildungstag",(Januar!$E27-Januar!$D27-Januar!$F27)*24,IF(Januar!$C27="Gleittag",(Januar!$E27-Januar!$D27-Januar!$F27)*24,IF(Januar!$C27="",(Januar!$E27-Januar!$D27-Januar!$F27)*24,(Deckblatt!$E$8/5))))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Donnerstag</v>
      </c>
      <c r="B28" s="46">
        <f t="shared" si="0"/>
        <v>45680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IF(Januar!$C28="Bildungstag",(Januar!$E28-Januar!$D28-Januar!$F28)*24,IF(Januar!$C28="Gleittag",(Januar!$E28-Januar!$D28-Januar!$F28)*24,IF(Januar!$C28="",(Januar!$E28-Januar!$D28-Januar!$F28)*24,(Deckblatt!$E$8/5))))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Freitag</v>
      </c>
      <c r="B29" s="63">
        <f t="shared" si="0"/>
        <v>45681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IF(Januar!$C29="Bildungstag",(Januar!$E29-Januar!$D29-Januar!$F29)*24,IF(Januar!$C29="Gleittag",(Januar!$E29-Januar!$D29-Januar!$F29)*24,IF(Januar!$C29="",(Januar!$E29-Januar!$D29-Januar!$F29)*24,(Deckblatt!$E$8/5))))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Samstag</v>
      </c>
      <c r="B30" s="46">
        <f t="shared" si="0"/>
        <v>45682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IF(Januar!$C30="Bildungstag",(Januar!$E30-Januar!$D30-Januar!$F30)*24,IF(Januar!$C30="Gleittag",(Januar!$E30-Januar!$D30-Januar!$F30)*24,IF(Januar!$C30="",(Januar!$E30-Januar!$D30-Januar!$F30)*24,(Deckblatt!$E$8/5))))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Sonntag</v>
      </c>
      <c r="B31" s="63">
        <f t="shared" si="0"/>
        <v>45683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IF(Januar!$C31="Bildungstag",(Januar!$E31-Januar!$D31-Januar!$F31)*24,IF(Januar!$C31="Gleittag",(Januar!$E31-Januar!$D31-Januar!$F31)*24,IF(Januar!$C31="",(Januar!$E31-Januar!$D31-Januar!$F31)*24,(Deckblatt!$E$8/5))))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Montag</v>
      </c>
      <c r="B32" s="46">
        <f t="shared" si="0"/>
        <v>45684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IF(Januar!$C32="Bildungstag",(Januar!$E32-Januar!$D32-Januar!$F32)*24,IF(Januar!$C32="Gleittag",(Januar!$E32-Januar!$D32-Januar!$F32)*24,IF(Januar!$C32="",(Januar!$E32-Januar!$D32-Januar!$F32)*24,(Deckblatt!$E$8/5))))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Dienstag</v>
      </c>
      <c r="B33" s="63">
        <f t="shared" si="0"/>
        <v>45685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IF(Januar!$C33="Bildungstag",(Januar!$E33-Januar!$D33-Januar!$F33)*24,IF(Januar!$C33="Gleittag",(Januar!$E33-Januar!$D33-Januar!$F33)*24,IF(Januar!$C33="",(Januar!$E33-Januar!$D33-Januar!$F33)*24,(Deckblatt!$E$8/5))))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Mittwoch</v>
      </c>
      <c r="B34" s="46">
        <f t="shared" si="0"/>
        <v>45686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IF(Januar!$C34="Bildungstag",(Januar!$E34-Januar!$D34-Januar!$F34)*24,IF(Januar!$C34="Gleittag",(Januar!$E34-Januar!$D34-Januar!$F34)*24,IF(Januar!$C34="",(Januar!$E34-Januar!$D34-Januar!$F34)*24,(Deckblatt!$E$8/5))))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Donnerstag</v>
      </c>
      <c r="B35" s="63">
        <f t="shared" si="0"/>
        <v>45687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IF(Januar!$C35="Bildungstag",(Januar!$E35-Januar!$D35-Januar!$F35)*24,IF(Januar!$C35="Gleittag",(Januar!$E35-Januar!$D35-Januar!$F35)*24,IF(Januar!$C35="",(Januar!$E35-Januar!$D35-Januar!$F35)*24,(Deckblatt!$E$8/5))))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Freitag</v>
      </c>
      <c r="B36" s="84">
        <f t="shared" si="0"/>
        <v>45688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IF(Januar!$C36="Bildungstag",(Januar!$E36-Januar!$D36-Januar!$F36)*24,IF(Januar!$C36="Gleittag",(Januar!$E36-Januar!$D36-Januar!$F36)*24,IF(Januar!$C36="",(Januar!$E36-Januar!$D36-Januar!$F36)*24,(Deckblatt!$E$8/5))))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TPwTWkCfHWCtiPaIgKql68vAiXBahnLHaJNa1cn31cqZXs1tsizA6b4231m83QkNnjth515Lqqiveo9ezg0CUw==" saltValue="QGGzIiqZkwohnhKGce4Q8A==" spinCount="100000" sheet="1" objects="1" scenarios="1" selectLockedCells="1"/>
  <mergeCells count="2">
    <mergeCell ref="E1:H1"/>
    <mergeCell ref="G39:H39"/>
  </mergeCells>
  <conditionalFormatting sqref="A6:H36">
    <cfRule type="expression" dxfId="83" priority="1">
      <formula>$C6="Gleittag"</formula>
    </cfRule>
    <cfRule type="expression" dxfId="82" priority="2">
      <formula>$C6="Seminar (BT)"</formula>
    </cfRule>
    <cfRule type="expression" dxfId="81" priority="3">
      <formula>$C6="Sonstiges"</formula>
    </cfRule>
    <cfRule type="expression" dxfId="80" priority="4">
      <formula>$C6="Krank"</formula>
    </cfRule>
    <cfRule type="expression" dxfId="79" priority="5">
      <formula>$C6="Bildungstag"</formula>
    </cfRule>
    <cfRule type="expression" dxfId="78" priority="6">
      <formula>$C6="Urlaub"</formula>
    </cfRule>
  </conditionalFormatting>
  <conditionalFormatting sqref="I17:N17">
    <cfRule type="expression" dxfId="77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A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42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Samstag</v>
      </c>
      <c r="B6" s="46">
        <f>DATE(C1,2,1)</f>
        <v>45689</v>
      </c>
      <c r="C6" s="92"/>
      <c r="D6" s="93"/>
      <c r="E6" s="93"/>
      <c r="F6" s="94"/>
      <c r="G6" s="47" t="str">
        <f>IF(AND(C6="",D6=""),"0,00",(Deckblatt!$F$8))</f>
        <v>0,00</v>
      </c>
      <c r="H6" s="48">
        <f>IF(Februar!$C6="Bildungstag",(Februar!$E6-Februar!$D6-Februar!$F6)*24,IF(Februar!$C6="Gleittag",(Februar!$E6-Februar!$D6-Februar!$F6)*24,IF(Februar!$C6="",(Februar!$E6-Februar!$D6-Februar!$F6)*24,(Deckblatt!$E$8/5))))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Sonntag</v>
      </c>
      <c r="B7" s="63">
        <f t="shared" ref="B7:B33" si="0">B6+1</f>
        <v>45690</v>
      </c>
      <c r="C7" s="95"/>
      <c r="D7" s="96"/>
      <c r="E7" s="96"/>
      <c r="F7" s="97"/>
      <c r="G7" s="64" t="str">
        <f>IF(AND(C7="",D7=""),"0,00",(Deckblatt!$F$8))</f>
        <v>0,00</v>
      </c>
      <c r="H7" s="65">
        <f>IF(Februar!$C7="Bildungstag",(Februar!$E7-Februar!$D7-Februar!$F7)*24,IF(Februar!$C7="Gleittag",(Februar!$E7-Februar!$D7-Februar!$F7)*24,IF(Februar!$C7="",(Februar!$E7-Februar!$D7-Februar!$F7)*24,(Deckblatt!$E$8/5))))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Montag</v>
      </c>
      <c r="B8" s="46">
        <f t="shared" si="0"/>
        <v>45691</v>
      </c>
      <c r="C8" s="92"/>
      <c r="D8" s="93"/>
      <c r="E8" s="93"/>
      <c r="F8" s="94"/>
      <c r="G8" s="47" t="str">
        <f>IF(AND(C8="",D8=""),"0,00",(Deckblatt!$F$8))</f>
        <v>0,00</v>
      </c>
      <c r="H8" s="50">
        <f>IF(Februar!$C8="Bildungstag",(Februar!$E8-Februar!$D8-Februar!$F8)*24,IF(Februar!$C8="Gleittag",(Februar!$E8-Februar!$D8-Februar!$F8)*24,IF(Februar!$C8="",(Februar!$E8-Februar!$D8-Februar!$F8)*24,(Deckblatt!$E$8/5))))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Dienstag</v>
      </c>
      <c r="B9" s="63">
        <f t="shared" si="0"/>
        <v>45692</v>
      </c>
      <c r="C9" s="95"/>
      <c r="D9" s="96"/>
      <c r="E9" s="96"/>
      <c r="F9" s="97"/>
      <c r="G9" s="64" t="str">
        <f>IF(AND(C9="",D9=""),"0,00",(Deckblatt!$F$8))</f>
        <v>0,00</v>
      </c>
      <c r="H9" s="65">
        <f>IF(Februar!$C9="Bildungstag",(Februar!$E9-Februar!$D9-Februar!$F9)*24,IF(Februar!$C9="Gleittag",(Februar!$E9-Februar!$D9-Februar!$F9)*24,IF(Februar!$C9="",(Februar!$E9-Februar!$D9-Februar!$F9)*24,(Deckblatt!$E$8/5))))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Mittwoch</v>
      </c>
      <c r="B10" s="46">
        <f t="shared" si="0"/>
        <v>45693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IF(Februar!$C10="Bildungstag",(Februar!$E10-Februar!$D10-Februar!$F10)*24,IF(Februar!$C10="Gleittag",(Februar!$E10-Februar!$D10-Februar!$F10)*24,IF(Februar!$C10="",(Februar!$E10-Februar!$D10-Februar!$F10)*24,(Deckblatt!$E$8/5))))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Donnerstag</v>
      </c>
      <c r="B11" s="63">
        <f t="shared" si="0"/>
        <v>45694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IF(Februar!$C11="Bildungstag",(Februar!$E11-Februar!$D11-Februar!$F11)*24,IF(Februar!$C11="Gleittag",(Februar!$E11-Februar!$D11-Februar!$F11)*24,IF(Februar!$C11="",(Februar!$E11-Februar!$D11-Februar!$F11)*24,(Deckblatt!$E$8/5))))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Freitag</v>
      </c>
      <c r="B12" s="46">
        <f t="shared" si="0"/>
        <v>45695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IF(Februar!$C12="Bildungstag",(Februar!$E12-Februar!$D12-Februar!$F12)*24,IF(Februar!$C12="Gleittag",(Februar!$E12-Februar!$D12-Februar!$F12)*24,IF(Februar!$C12="",(Februar!$E12-Februar!$D12-Februar!$F12)*24,(Deckblatt!$E$8/5))))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Samstag</v>
      </c>
      <c r="B13" s="63">
        <f t="shared" si="0"/>
        <v>45696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IF(Februar!$C13="Bildungstag",(Februar!$E13-Februar!$D13-Februar!$F13)*24,IF(Februar!$C13="Gleittag",(Februar!$E13-Februar!$D13-Februar!$F13)*24,IF(Februar!$C13="",(Februar!$E13-Februar!$D13-Februar!$F13)*24,(Deckblatt!$E$8/5))))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Sonntag</v>
      </c>
      <c r="B14" s="46">
        <f t="shared" si="0"/>
        <v>45697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IF(Februar!$C14="Bildungstag",(Februar!$E14-Februar!$D14-Februar!$F14)*24,IF(Februar!$C14="Gleittag",(Februar!$E14-Februar!$D14-Februar!$F14)*24,IF(Februar!$C14="",(Februar!$E14-Februar!$D14-Februar!$F14)*24,(Deckblatt!$E$8/5))))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Montag</v>
      </c>
      <c r="B15" s="63">
        <f t="shared" si="0"/>
        <v>45698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IF(Februar!$C15="Bildungstag",(Februar!$E15-Februar!$D15-Februar!$F15)*24,IF(Februar!$C15="Gleittag",(Februar!$E15-Februar!$D15-Februar!$F15)*24,IF(Februar!$C15="",(Februar!$E15-Februar!$D15-Februar!$F15)*24,(Deckblatt!$E$8/5))))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Dienstag</v>
      </c>
      <c r="B16" s="46">
        <f t="shared" si="0"/>
        <v>45699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IF(Februar!$C16="Bildungstag",(Februar!$E16-Februar!$D16-Februar!$F16)*24,IF(Februar!$C16="Gleittag",(Februar!$E16-Februar!$D16-Februar!$F16)*24,IF(Februar!$C16="",(Februar!$E16-Februar!$D16-Februar!$F16)*24,(Deckblatt!$E$8/5))))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Mittwoch</v>
      </c>
      <c r="B17" s="63">
        <f t="shared" si="0"/>
        <v>45700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IF(Februar!$C17="Bildungstag",(Februar!$E17-Februar!$D17-Februar!$F17)*24,IF(Februar!$C17="Gleittag",(Februar!$E17-Februar!$D17-Februar!$F17)*24,IF(Februar!$C17="",(Februar!$E17-Februar!$D17-Februar!$F17)*24,(Deckblatt!$E$8/5))))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Donnerstag</v>
      </c>
      <c r="B18" s="46">
        <f t="shared" si="0"/>
        <v>45701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IF(Februar!$C18="Bildungstag",(Februar!$E18-Februar!$D18-Februar!$F18)*24,IF(Februar!$C18="Gleittag",(Februar!$E18-Februar!$D18-Februar!$F18)*24,IF(Februar!$C18="",(Februar!$E18-Februar!$D18-Februar!$F18)*24,(Deckblatt!$E$8/5))))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Freitag</v>
      </c>
      <c r="B19" s="63">
        <f t="shared" si="0"/>
        <v>45702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IF(Februar!$C19="Bildungstag",(Februar!$E19-Februar!$D19-Februar!$F19)*24,IF(Februar!$C19="Gleittag",(Februar!$E19-Februar!$D19-Februar!$F19)*24,IF(Februar!$C19="",(Februar!$E19-Februar!$D19-Februar!$F19)*24,(Deckblatt!$E$8/5))))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Samstag</v>
      </c>
      <c r="B20" s="46">
        <f t="shared" si="0"/>
        <v>45703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IF(Februar!$C20="Bildungstag",(Februar!$E20-Februar!$D20-Februar!$F20)*24,IF(Februar!$C20="Gleittag",(Februar!$E20-Februar!$D20-Februar!$F20)*24,IF(Februar!$C20="",(Februar!$E20-Februar!$D20-Februar!$F20)*24,(Deckblatt!$E$8/5))))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Sonntag</v>
      </c>
      <c r="B21" s="63">
        <f t="shared" si="0"/>
        <v>45704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IF(Februar!$C21="Bildungstag",(Februar!$E21-Februar!$D21-Februar!$F21)*24,IF(Februar!$C21="Gleittag",(Februar!$E21-Februar!$D21-Februar!$F21)*24,IF(Februar!$C21="",(Februar!$E21-Februar!$D21-Februar!$F21)*24,(Deckblatt!$E$8/5))))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Montag</v>
      </c>
      <c r="B22" s="46">
        <f t="shared" si="0"/>
        <v>45705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IF(Februar!$C22="Bildungstag",(Februar!$E22-Februar!$D22-Februar!$F22)*24,IF(Februar!$C22="Gleittag",(Februar!$E22-Februar!$D22-Februar!$F22)*24,IF(Februar!$C22="",(Februar!$E22-Februar!$D22-Februar!$F22)*24,(Deckblatt!$E$8/5))))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Dienstag</v>
      </c>
      <c r="B23" s="63">
        <f t="shared" si="0"/>
        <v>45706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IF(Februar!$C23="Bildungstag",(Februar!$E23-Februar!$D23-Februar!$F23)*24,IF(Februar!$C23="Gleittag",(Februar!$E23-Februar!$D23-Februar!$F23)*24,IF(Februar!$C23="",(Februar!$E23-Februar!$D23-Februar!$F23)*24,(Deckblatt!$E$8/5))))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Mittwoch</v>
      </c>
      <c r="B24" s="46">
        <f t="shared" si="0"/>
        <v>45707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IF(Februar!$C24="Bildungstag",(Februar!$E24-Februar!$D24-Februar!$F24)*24,IF(Februar!$C24="Gleittag",(Februar!$E24-Februar!$D24-Februar!$F24)*24,IF(Februar!$C24="",(Februar!$E24-Februar!$D24-Februar!$F24)*24,(Deckblatt!$E$8/5))))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Donnerstag</v>
      </c>
      <c r="B25" s="63">
        <f t="shared" si="0"/>
        <v>45708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IF(Februar!$C25="Bildungstag",(Februar!$E25-Februar!$D25-Februar!$F25)*24,IF(Februar!$C25="Gleittag",(Februar!$E25-Februar!$D25-Februar!$F25)*24,IF(Februar!$C25="",(Februar!$E25-Februar!$D25-Februar!$F25)*24,(Deckblatt!$E$8/5))))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Freitag</v>
      </c>
      <c r="B26" s="46">
        <f t="shared" si="0"/>
        <v>45709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IF(Februar!$C26="Bildungstag",(Februar!$E26-Februar!$D26-Februar!$F26)*24,IF(Februar!$C26="Gleittag",(Februar!$E26-Februar!$D26-Februar!$F26)*24,IF(Februar!$C26="",(Februar!$E26-Februar!$D26-Februar!$F26)*24,(Deckblatt!$E$8/5))))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Samstag</v>
      </c>
      <c r="B27" s="63">
        <f t="shared" si="0"/>
        <v>45710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IF(Februar!$C27="Bildungstag",(Februar!$E27-Februar!$D27-Februar!$F27)*24,IF(Februar!$C27="Gleittag",(Februar!$E27-Februar!$D27-Februar!$F27)*24,IF(Februar!$C27="",(Februar!$E27-Februar!$D27-Februar!$F27)*24,(Deckblatt!$E$8/5))))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Sonntag</v>
      </c>
      <c r="B28" s="46">
        <f t="shared" si="0"/>
        <v>45711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IF(Februar!$C28="Bildungstag",(Februar!$E28-Februar!$D28-Februar!$F28)*24,IF(Februar!$C28="Gleittag",(Februar!$E28-Februar!$D28-Februar!$F28)*24,IF(Februar!$C28="",(Februar!$E28-Februar!$D28-Februar!$F28)*24,(Deckblatt!$E$8/5))))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Montag</v>
      </c>
      <c r="B29" s="63">
        <f t="shared" si="0"/>
        <v>45712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IF(Februar!$C29="Bildungstag",(Februar!$E29-Februar!$D29-Februar!$F29)*24,IF(Februar!$C29="Gleittag",(Februar!$E29-Februar!$D29-Februar!$F29)*24,IF(Februar!$C29="",(Februar!$E29-Februar!$D29-Februar!$F29)*24,(Deckblatt!$E$8/5))))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Dienstag</v>
      </c>
      <c r="B30" s="46">
        <f t="shared" si="0"/>
        <v>45713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IF(Februar!$C30="Bildungstag",(Februar!$E30-Februar!$D30-Februar!$F30)*24,IF(Februar!$C30="Gleittag",(Februar!$E30-Februar!$D30-Februar!$F30)*24,IF(Februar!$C30="",(Februar!$E30-Februar!$D30-Februar!$F30)*24,(Deckblatt!$E$8/5))))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Mittwoch</v>
      </c>
      <c r="B31" s="63">
        <f t="shared" si="0"/>
        <v>45714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IF(Februar!$C31="Bildungstag",(Februar!$E31-Februar!$D31-Februar!$F31)*24,IF(Februar!$C31="Gleittag",(Februar!$E31-Februar!$D31-Februar!$F31)*24,IF(Februar!$C31="",(Februar!$E31-Februar!$D31-Februar!$F31)*24,(Deckblatt!$E$8/5))))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Donnerstag</v>
      </c>
      <c r="B32" s="46">
        <f t="shared" si="0"/>
        <v>45715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IF(Februar!$C32="Bildungstag",(Februar!$E32-Februar!$D32-Februar!$F32)*24,IF(Februar!$C32="Gleittag",(Februar!$E32-Februar!$D32-Februar!$F32)*24,IF(Februar!$C32="",(Februar!$E32-Februar!$D32-Februar!$F32)*24,(Deckblatt!$E$8/5))))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Freitag</v>
      </c>
      <c r="B33" s="63">
        <f t="shared" si="0"/>
        <v>45716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IF(Februar!$C33="Bildungstag",(Februar!$E33-Februar!$D33-Februar!$F33)*24,IF(Februar!$C33="Gleittag",(Februar!$E33-Februar!$D33-Februar!$F33)*24,IF(Februar!$C33="",(Februar!$E33-Februar!$D33-Februar!$F33)*24,(Deckblatt!$E$8/5))))</f>
        <v>0</v>
      </c>
    </row>
    <row r="34" spans="1:12" ht="16.5" customHeight="1" x14ac:dyDescent="0.5">
      <c r="A34" s="83" t="str">
        <f>IF(ISNUMBER(VLOOKUP(B34,Feiertage!$B:$B,1,FALSE))=TRUE,"Feiertag",TEXT(B34,"TTTT"))</f>
        <v/>
      </c>
      <c r="B34" s="84" t="str">
        <f>IF(MONTH(B33+1)=3,"",B33+1)</f>
        <v/>
      </c>
      <c r="C34" s="104"/>
      <c r="D34" s="105"/>
      <c r="E34" s="105"/>
      <c r="F34" s="106"/>
      <c r="G34" s="85" t="str">
        <f>IF(AND(C34="",D34=""),"0,00",(Deckblatt!$F$8))</f>
        <v>0,00</v>
      </c>
      <c r="H34" s="86">
        <f>IF(Februar!$C34="Bildungstag",(Februar!$E34-Februar!$D34-Februar!$F34)*24,IF(Februar!$C34="Gleittag",(Februar!$E34-Februar!$D34-Februar!$F34)*24,IF(Februar!$C34="",(Februar!$E34-Februar!$D34-Februar!$F34)*24,(Deckblatt!$E$8/5))))</f>
        <v>0</v>
      </c>
    </row>
    <row r="35" spans="1:12" ht="16.5" customHeight="1" x14ac:dyDescent="0.5">
      <c r="A35" s="3"/>
      <c r="B35" s="53"/>
      <c r="C35" s="3"/>
      <c r="D35" s="3"/>
      <c r="E35" s="3"/>
      <c r="F35" s="3"/>
      <c r="G35" s="54">
        <f t="shared" ref="G35:H35" si="1">SUM(G6:G34)</f>
        <v>0</v>
      </c>
      <c r="H35" s="54">
        <f t="shared" si="1"/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/>
      <c r="H36" s="54"/>
    </row>
    <row r="37" spans="1:12" ht="16.5" customHeight="1" x14ac:dyDescent="0.5">
      <c r="A37" s="3"/>
      <c r="B37" s="8"/>
      <c r="C37" s="3"/>
      <c r="D37" s="55" t="s">
        <v>34</v>
      </c>
      <c r="E37" s="56"/>
      <c r="F37" s="57"/>
      <c r="G37" s="151">
        <f>SUM(H35-G35)</f>
        <v>0</v>
      </c>
      <c r="H37" s="152"/>
    </row>
    <row r="38" spans="1:12" ht="16.5" customHeight="1" x14ac:dyDescent="0.5">
      <c r="A38" s="3"/>
      <c r="B38" s="8"/>
      <c r="C38" s="3"/>
      <c r="D38" s="58"/>
      <c r="E38" s="58"/>
      <c r="F38" s="58"/>
      <c r="G38" s="3"/>
      <c r="H38" s="59"/>
      <c r="L38" s="2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 t="s">
        <v>35</v>
      </c>
      <c r="B40" s="8"/>
      <c r="C40" s="3"/>
      <c r="D40" s="60"/>
      <c r="E40" s="60"/>
      <c r="F40" s="60"/>
      <c r="G40" s="3"/>
      <c r="H40" s="3"/>
      <c r="L40" s="22"/>
    </row>
    <row r="41" spans="1:12" ht="16.5" customHeight="1" x14ac:dyDescent="0.5">
      <c r="A41" s="3"/>
      <c r="B41" s="8"/>
      <c r="C41" s="3"/>
      <c r="D41" s="3"/>
      <c r="E41" s="3"/>
      <c r="F41" s="3"/>
      <c r="G41" s="3"/>
      <c r="H41" s="3"/>
    </row>
    <row r="42" spans="1:12" ht="16.5" customHeight="1" x14ac:dyDescent="0.5">
      <c r="A42" s="3" t="s">
        <v>36</v>
      </c>
      <c r="B42" s="8"/>
      <c r="C42" s="3"/>
      <c r="D42" s="60"/>
      <c r="E42" s="60"/>
      <c r="F42" s="60"/>
      <c r="G42" s="3"/>
      <c r="H42" s="3"/>
      <c r="J42" s="22"/>
      <c r="K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  <c r="J43" s="22"/>
      <c r="K43" s="22"/>
    </row>
    <row r="44" spans="1:12" ht="15.75" customHeight="1" x14ac:dyDescent="0.5">
      <c r="B44" s="61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cGhfuwpJ3JWVoAfEVnS3UXPL7QwHDDGKL8tPL/m7dwH/rFSQEh9B/SAGP/JTjbApyLasHDtzGIKdgW6CHgVWKA==" saltValue="e8neH+t5UMfP/MdhbBBjnA==" spinCount="100000" sheet="1" objects="1" scenarios="1" selectLockedCells="1"/>
  <mergeCells count="2">
    <mergeCell ref="E1:H1"/>
    <mergeCell ref="G37:H37"/>
  </mergeCells>
  <conditionalFormatting sqref="A6:H34">
    <cfRule type="expression" dxfId="76" priority="1">
      <formula>$C6="Gleittag"</formula>
    </cfRule>
    <cfRule type="expression" dxfId="75" priority="2">
      <formula>$C6="Seminar (BT)"</formula>
    </cfRule>
    <cfRule type="expression" dxfId="74" priority="3">
      <formula>$C6="Sonstiges"</formula>
    </cfRule>
    <cfRule type="expression" dxfId="73" priority="4">
      <formula>$C6="Krank"</formula>
    </cfRule>
    <cfRule type="expression" dxfId="72" priority="5">
      <formula>$C6="Bildungstag"</formula>
    </cfRule>
    <cfRule type="expression" dxfId="71" priority="6">
      <formula>$C6="Urlaub"</formula>
    </cfRule>
  </conditionalFormatting>
  <conditionalFormatting sqref="I17:N17">
    <cfRule type="expression" dxfId="70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0000000}">
          <x14:formula1>
            <xm:f>Feiertage!$A$41:$A$47</xm:f>
          </x14:formula1>
          <xm:sqref>C6:C34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45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Samstag</v>
      </c>
      <c r="B6" s="46">
        <f>DATE(C1,3,1)</f>
        <v>45717</v>
      </c>
      <c r="C6" s="92"/>
      <c r="D6" s="93"/>
      <c r="E6" s="93"/>
      <c r="F6" s="94"/>
      <c r="G6" s="47" t="str">
        <f>IF(AND(C6="",D6=""),"0,00",(Deckblatt!$F$8))</f>
        <v>0,00</v>
      </c>
      <c r="H6" s="48">
        <f>IF(März!$C6="Bildungstag",(März!$E6-März!$D6-März!$F6)*24,IF(März!$C6="Gleittag",(März!$E6-März!$D6-März!$F6)*24,IF(März!$C6="",(März!$E6-März!$D6-März!$F6)*24,(Deckblatt!$E$8/5))))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Sonntag</v>
      </c>
      <c r="B7" s="63">
        <f t="shared" ref="B7:B36" si="0">B6+1</f>
        <v>45718</v>
      </c>
      <c r="C7" s="95"/>
      <c r="D7" s="96"/>
      <c r="E7" s="96"/>
      <c r="F7" s="97"/>
      <c r="G7" s="64" t="str">
        <f>IF(AND(C7="",D7=""),"0,00",(Deckblatt!$F$8))</f>
        <v>0,00</v>
      </c>
      <c r="H7" s="65">
        <f>IF(März!$C7="Bildungstag",(März!$E7-März!$D7-März!$F7)*24,IF(März!$C7="Gleittag",(März!$E7-März!$D7-März!$F7)*24,IF(März!$C7="",(März!$E7-März!$D7-März!$F7)*24,(Deckblatt!$E$8/5))))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Montag</v>
      </c>
      <c r="B8" s="46">
        <f t="shared" si="0"/>
        <v>45719</v>
      </c>
      <c r="C8" s="92"/>
      <c r="D8" s="93"/>
      <c r="E8" s="93"/>
      <c r="F8" s="94"/>
      <c r="G8" s="47" t="str">
        <f>IF(AND(C8="",D8=""),"0,00",(Deckblatt!$F$8))</f>
        <v>0,00</v>
      </c>
      <c r="H8" s="50">
        <f>IF(März!$C8="Bildungstag",(März!$E8-März!$D8-März!$F8)*24,IF(März!$C8="Gleittag",(März!$E8-März!$D8-März!$F8)*24,IF(März!$C8="",(März!$E8-März!$D8-März!$F8)*24,(Deckblatt!$E$8/5))))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Dienstag</v>
      </c>
      <c r="B9" s="63">
        <f t="shared" si="0"/>
        <v>45720</v>
      </c>
      <c r="C9" s="95"/>
      <c r="D9" s="96"/>
      <c r="E9" s="96"/>
      <c r="F9" s="97"/>
      <c r="G9" s="64" t="str">
        <f>IF(AND(C9="",D9=""),"0,00",(Deckblatt!$F$8))</f>
        <v>0,00</v>
      </c>
      <c r="H9" s="65">
        <f>IF(März!$C9="Bildungstag",(März!$E9-März!$D9-März!$F9)*24,IF(März!$C9="Gleittag",(März!$E9-März!$D9-März!$F9)*24,IF(März!$C9="",(März!$E9-März!$D9-März!$F9)*24,(Deckblatt!$E$8/5))))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Mittwoch</v>
      </c>
      <c r="B10" s="46">
        <f t="shared" si="0"/>
        <v>45721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IF(März!$C10="Bildungstag",(März!$E10-März!$D10-März!$F10)*24,IF(März!$C10="Gleittag",(März!$E10-März!$D10-März!$F10)*24,IF(März!$C10="",(März!$E10-März!$D10-März!$F10)*24,(Deckblatt!$E$8/5))))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Donnerstag</v>
      </c>
      <c r="B11" s="63">
        <f t="shared" si="0"/>
        <v>45722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IF(März!$C11="Bildungstag",(März!$E11-März!$D11-März!$F11)*24,IF(März!$C11="Gleittag",(März!$E11-März!$D11-März!$F11)*24,IF(März!$C11="",(März!$E11-März!$D11-März!$F11)*24,(Deckblatt!$E$8/5))))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Freitag</v>
      </c>
      <c r="B12" s="46">
        <f t="shared" si="0"/>
        <v>45723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IF(März!$C12="Bildungstag",(März!$E12-März!$D12-März!$F12)*24,IF(März!$C12="Gleittag",(März!$E12-März!$D12-März!$F12)*24,IF(März!$C12="",(März!$E12-März!$D12-März!$F12)*24,(Deckblatt!$E$8/5))))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Feiertag</v>
      </c>
      <c r="B13" s="63">
        <f t="shared" si="0"/>
        <v>45724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IF(März!$C13="Bildungstag",(März!$E13-März!$D13-März!$F13)*24,IF(März!$C13="Gleittag",(März!$E13-März!$D13-März!$F13)*24,IF(März!$C13="",(März!$E13-März!$D13-März!$F13)*24,(Deckblatt!$E$8/5))))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Sonntag</v>
      </c>
      <c r="B14" s="46">
        <f t="shared" si="0"/>
        <v>45725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IF(März!$C14="Bildungstag",(März!$E14-März!$D14-März!$F14)*24,IF(März!$C14="Gleittag",(März!$E14-März!$D14-März!$F14)*24,IF(März!$C14="",(März!$E14-März!$D14-März!$F14)*24,(Deckblatt!$E$8/5))))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Montag</v>
      </c>
      <c r="B15" s="63">
        <f t="shared" si="0"/>
        <v>45726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IF(März!$C15="Bildungstag",(März!$E15-März!$D15-März!$F15)*24,IF(März!$C15="Gleittag",(März!$E15-März!$D15-März!$F15)*24,IF(März!$C15="",(März!$E15-März!$D15-März!$F15)*24,(Deckblatt!$E$8/5))))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Dienstag</v>
      </c>
      <c r="B16" s="46">
        <f t="shared" si="0"/>
        <v>45727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IF(März!$C16="Bildungstag",(März!$E16-März!$D16-März!$F16)*24,IF(März!$C16="Gleittag",(März!$E16-März!$D16-März!$F16)*24,IF(März!$C16="",(März!$E16-März!$D16-März!$F16)*24,(Deckblatt!$E$8/5))))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Mittwoch</v>
      </c>
      <c r="B17" s="63">
        <f t="shared" si="0"/>
        <v>45728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IF(März!$C17="Bildungstag",(März!$E17-März!$D17-März!$F17)*24,IF(März!$C17="Gleittag",(März!$E17-März!$D17-März!$F17)*24,IF(März!$C17="",(März!$E17-März!$D17-März!$F17)*24,(Deckblatt!$E$8/5))))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Donnerstag</v>
      </c>
      <c r="B18" s="46">
        <f t="shared" si="0"/>
        <v>45729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IF(März!$C18="Bildungstag",(März!$E18-März!$D18-März!$F18)*24,IF(März!$C18="Gleittag",(März!$E18-März!$D18-März!$F18)*24,IF(März!$C18="",(März!$E18-März!$D18-März!$F18)*24,(Deckblatt!$E$8/5))))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Freitag</v>
      </c>
      <c r="B19" s="63">
        <f t="shared" si="0"/>
        <v>45730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IF(März!$C19="Bildungstag",(März!$E19-März!$D19-März!$F19)*24,IF(März!$C19="Gleittag",(März!$E19-März!$D19-März!$F19)*24,IF(März!$C19="",(März!$E19-März!$D19-März!$F19)*24,(Deckblatt!$E$8/5))))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Samstag</v>
      </c>
      <c r="B20" s="46">
        <f t="shared" si="0"/>
        <v>45731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IF(März!$C20="Bildungstag",(März!$E20-März!$D20-März!$F20)*24,IF(März!$C20="Gleittag",(März!$E20-März!$D20-März!$F20)*24,IF(März!$C20="",(März!$E20-März!$D20-März!$F20)*24,(Deckblatt!$E$8/5))))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Sonntag</v>
      </c>
      <c r="B21" s="63">
        <f t="shared" si="0"/>
        <v>45732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IF(März!$C21="Bildungstag",(März!$E21-März!$D21-März!$F21)*24,IF(März!$C21="Gleittag",(März!$E21-März!$D21-März!$F21)*24,IF(März!$C21="",(März!$E21-März!$D21-März!$F21)*24,(Deckblatt!$E$8/5))))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Montag</v>
      </c>
      <c r="B22" s="46">
        <f t="shared" si="0"/>
        <v>45733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IF(März!$C22="Bildungstag",(März!$E22-März!$D22-März!$F22)*24,IF(März!$C22="Gleittag",(März!$E22-März!$D22-März!$F22)*24,IF(März!$C22="",(März!$E22-März!$D22-März!$F22)*24,(Deckblatt!$E$8/5))))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Dienstag</v>
      </c>
      <c r="B23" s="63">
        <f t="shared" si="0"/>
        <v>45734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IF(März!$C23="Bildungstag",(März!$E23-März!$D23-März!$F23)*24,IF(März!$C23="Gleittag",(März!$E23-März!$D23-März!$F23)*24,IF(März!$C23="",(März!$E23-März!$D23-März!$F23)*24,(Deckblatt!$E$8/5))))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Mittwoch</v>
      </c>
      <c r="B24" s="46">
        <f t="shared" si="0"/>
        <v>45735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IF(März!$C24="Bildungstag",(März!$E24-März!$D24-März!$F24)*24,IF(März!$C24="Gleittag",(März!$E24-März!$D24-März!$F24)*24,IF(März!$C24="",(März!$E24-März!$D24-März!$F24)*24,(Deckblatt!$E$8/5))))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Donnerstag</v>
      </c>
      <c r="B25" s="63">
        <f t="shared" si="0"/>
        <v>45736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IF(März!$C25="Bildungstag",(März!$E25-März!$D25-März!$F25)*24,IF(März!$C25="Gleittag",(März!$E25-März!$D25-März!$F25)*24,IF(März!$C25="",(März!$E25-März!$D25-März!$F25)*24,(Deckblatt!$E$8/5))))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Freitag</v>
      </c>
      <c r="B26" s="46">
        <f t="shared" si="0"/>
        <v>45737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IF(März!$C26="Bildungstag",(März!$E26-März!$D26-März!$F26)*24,IF(März!$C26="Gleittag",(März!$E26-März!$D26-März!$F26)*24,IF(März!$C26="",(März!$E26-März!$D26-März!$F26)*24,(Deckblatt!$E$8/5))))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Samstag</v>
      </c>
      <c r="B27" s="63">
        <f t="shared" si="0"/>
        <v>45738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IF(März!$C27="Bildungstag",(März!$E27-März!$D27-März!$F27)*24,IF(März!$C27="Gleittag",(März!$E27-März!$D27-März!$F27)*24,IF(März!$C27="",(März!$E27-März!$D27-März!$F27)*24,(Deckblatt!$E$8/5))))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Sonntag</v>
      </c>
      <c r="B28" s="46">
        <f t="shared" si="0"/>
        <v>45739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IF(März!$C28="Bildungstag",(März!$E28-März!$D28-März!$F28)*24,IF(März!$C28="Gleittag",(März!$E28-März!$D28-März!$F28)*24,IF(März!$C28="",(März!$E28-März!$D28-März!$F28)*24,(Deckblatt!$E$8/5))))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Montag</v>
      </c>
      <c r="B29" s="63">
        <f t="shared" si="0"/>
        <v>45740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IF(März!$C29="Bildungstag",(März!$E29-März!$D29-März!$F29)*24,IF(März!$C29="Gleittag",(März!$E29-März!$D29-März!$F29)*24,IF(März!$C29="",(März!$E29-März!$D29-März!$F29)*24,(Deckblatt!$E$8/5))))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Dienstag</v>
      </c>
      <c r="B30" s="46">
        <f t="shared" si="0"/>
        <v>45741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IF(März!$C30="Bildungstag",(März!$E30-März!$D30-März!$F30)*24,IF(März!$C30="Gleittag",(März!$E30-März!$D30-März!$F30)*24,IF(März!$C30="",(März!$E30-März!$D30-März!$F30)*24,(Deckblatt!$E$8/5))))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Mittwoch</v>
      </c>
      <c r="B31" s="63">
        <f t="shared" si="0"/>
        <v>45742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IF(März!$C31="Bildungstag",(März!$E31-März!$D31-März!$F31)*24,IF(März!$C31="Gleittag",(März!$E31-März!$D31-März!$F31)*24,IF(März!$C31="",(März!$E31-März!$D31-März!$F31)*24,(Deckblatt!$E$8/5))))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Donnerstag</v>
      </c>
      <c r="B32" s="46">
        <f t="shared" si="0"/>
        <v>45743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IF(März!$C32="Bildungstag",(März!$E32-März!$D32-März!$F32)*24,IF(März!$C32="Gleittag",(März!$E32-März!$D32-März!$F32)*24,IF(März!$C32="",(März!$E32-März!$D32-März!$F32)*24,(Deckblatt!$E$8/5))))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Freitag</v>
      </c>
      <c r="B33" s="63">
        <f t="shared" si="0"/>
        <v>45744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IF(März!$C33="Bildungstag",(März!$E33-März!$D33-März!$F33)*24,IF(März!$C33="Gleittag",(März!$E33-März!$D33-März!$F33)*24,IF(März!$C33="",(März!$E33-März!$D33-März!$F33)*24,(Deckblatt!$E$8/5))))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Samstag</v>
      </c>
      <c r="B34" s="46">
        <f t="shared" si="0"/>
        <v>45745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IF(März!$C34="Bildungstag",(März!$E34-März!$D34-März!$F34)*24,IF(März!$C34="Gleittag",(März!$E34-März!$D34-März!$F34)*24,IF(März!$C34="",(März!$E34-März!$D34-März!$F34)*24,(Deckblatt!$E$8/5))))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Sonntag</v>
      </c>
      <c r="B35" s="63">
        <f t="shared" si="0"/>
        <v>45746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IF(März!$C35="Bildungstag",(März!$E35-März!$D35-März!$F35)*24,IF(März!$C35="Gleittag",(März!$E35-März!$D35-März!$F35)*24,IF(März!$C35="",(März!$E35-März!$D35-März!$F35)*24,(Deckblatt!$E$8/5))))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Montag</v>
      </c>
      <c r="B36" s="84">
        <f t="shared" si="0"/>
        <v>45747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IF(März!$C36="Bildungstag",(März!$E36-März!$D36-März!$F36)*24,IF(März!$C36="Gleittag",(März!$E36-März!$D36-März!$F36)*24,IF(März!$C36="",(März!$E36-März!$D36-März!$F36)*24,(Deckblatt!$E$8/5))))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5e9A4YWX747rECPTenVyxsm4khLb8ywZPzh+Jv0I1g7aTE3MBDbp4q+YcV3SClgPdrlZlwiumJXvFaiuTwBMcQ==" saltValue="QrNW3kYAKRvr5fk3cNXtZQ==" spinCount="100000" sheet="1" objects="1" scenarios="1" selectLockedCells="1"/>
  <mergeCells count="2">
    <mergeCell ref="E1:H1"/>
    <mergeCell ref="G39:H39"/>
  </mergeCells>
  <conditionalFormatting sqref="A6:H36">
    <cfRule type="expression" dxfId="69" priority="1">
      <formula>$C6="Gleittag"</formula>
    </cfRule>
    <cfRule type="expression" dxfId="68" priority="2">
      <formula>$C6="Seminar (BT)"</formula>
    </cfRule>
    <cfRule type="expression" dxfId="67" priority="3">
      <formula>$C6="Sonstiges"</formula>
    </cfRule>
    <cfRule type="expression" dxfId="66" priority="4">
      <formula>$C6="Krank"</formula>
    </cfRule>
    <cfRule type="expression" dxfId="65" priority="5">
      <formula>$C6="Bildungstag"</formula>
    </cfRule>
    <cfRule type="expression" dxfId="64" priority="6">
      <formula>$C6="Urlaub"</formula>
    </cfRule>
  </conditionalFormatting>
  <conditionalFormatting sqref="I17:N17">
    <cfRule type="expression" dxfId="63" priority="7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C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44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Dienstag</v>
      </c>
      <c r="B6" s="46">
        <f>DATE(C1,4,1)</f>
        <v>45748</v>
      </c>
      <c r="C6" s="92"/>
      <c r="D6" s="93"/>
      <c r="E6" s="93"/>
      <c r="F6" s="94"/>
      <c r="G6" s="47" t="str">
        <f>IF(AND(C6="",D6=""),"0,00",(Deckblatt!$F$8))</f>
        <v>0,00</v>
      </c>
      <c r="H6" s="48">
        <f>IF(April!$C6="Bildungstag",(April!$E6-April!$D6-April!$F6)*24,IF(April!$C6="Gleittag",(April!$E6-April!$D6-April!$F6)*24,IF(April!$C6="",(April!$E6-April!$D6-April!$F6)*24,(Deckblatt!$E$8/5))))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Mittwoch</v>
      </c>
      <c r="B7" s="63">
        <f t="shared" ref="B7:B35" si="0">B6+1</f>
        <v>45749</v>
      </c>
      <c r="C7" s="95"/>
      <c r="D7" s="96"/>
      <c r="E7" s="96"/>
      <c r="F7" s="97"/>
      <c r="G7" s="64" t="str">
        <f>IF(AND(C7="",D7=""),"0,00",(Deckblatt!$F$8))</f>
        <v>0,00</v>
      </c>
      <c r="H7" s="65">
        <f>IF(April!$C7="Bildungstag",(April!$E7-April!$D7-April!$F7)*24,IF(April!$C7="Gleittag",(April!$E7-April!$D7-April!$F7)*24,IF(April!$C7="",(April!$E7-April!$D7-April!$F7)*24,(Deckblatt!$E$8/5))))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Donnerstag</v>
      </c>
      <c r="B8" s="46">
        <f t="shared" si="0"/>
        <v>45750</v>
      </c>
      <c r="C8" s="92"/>
      <c r="D8" s="93"/>
      <c r="E8" s="93"/>
      <c r="F8" s="94"/>
      <c r="G8" s="47" t="str">
        <f>IF(AND(C8="",D8=""),"0,00",(Deckblatt!$F$8))</f>
        <v>0,00</v>
      </c>
      <c r="H8" s="50">
        <f>IF(April!$C8="Bildungstag",(April!$E8-April!$D8-April!$F8)*24,IF(April!$C8="Gleittag",(April!$E8-April!$D8-April!$F8)*24,IF(April!$C8="",(April!$E8-April!$D8-April!$F8)*24,(Deckblatt!$E$8/5))))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Freitag</v>
      </c>
      <c r="B9" s="63">
        <f t="shared" si="0"/>
        <v>45751</v>
      </c>
      <c r="C9" s="95"/>
      <c r="D9" s="96"/>
      <c r="E9" s="96"/>
      <c r="F9" s="97"/>
      <c r="G9" s="64" t="str">
        <f>IF(AND(C9="",D9=""),"0,00",(Deckblatt!$F$8))</f>
        <v>0,00</v>
      </c>
      <c r="H9" s="65">
        <f>IF(April!$C9="Bildungstag",(April!$E9-April!$D9-April!$F9)*24,IF(April!$C9="Gleittag",(April!$E9-April!$D9-April!$F9)*24,IF(April!$C9="",(April!$E9-April!$D9-April!$F9)*24,(Deckblatt!$E$8/5))))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Samstag</v>
      </c>
      <c r="B10" s="46">
        <f t="shared" si="0"/>
        <v>45752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IF(April!$C10="Bildungstag",(April!$E10-April!$D10-April!$F10)*24,IF(April!$C10="Gleittag",(April!$E10-April!$D10-April!$F10)*24,IF(April!$C10="",(April!$E10-April!$D10-April!$F10)*24,(Deckblatt!$E$8/5))))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Sonntag</v>
      </c>
      <c r="B11" s="63">
        <f t="shared" si="0"/>
        <v>45753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IF(April!$C11="Bildungstag",(April!$E11-April!$D11-April!$F11)*24,IF(April!$C11="Gleittag",(April!$E11-April!$D11-April!$F11)*24,IF(April!$C11="",(April!$E11-April!$D11-April!$F11)*24,(Deckblatt!$E$8/5))))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Montag</v>
      </c>
      <c r="B12" s="46">
        <f t="shared" si="0"/>
        <v>45754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IF(April!$C12="Bildungstag",(April!$E12-April!$D12-April!$F12)*24,IF(April!$C12="Gleittag",(April!$E12-April!$D12-April!$F12)*24,IF(April!$C12="",(April!$E12-April!$D12-April!$F12)*24,(Deckblatt!$E$8/5))))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Dienstag</v>
      </c>
      <c r="B13" s="63">
        <f t="shared" si="0"/>
        <v>45755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IF(April!$C13="Bildungstag",(April!$E13-April!$D13-April!$F13)*24,IF(April!$C13="Gleittag",(April!$E13-April!$D13-April!$F13)*24,IF(April!$C13="",(April!$E13-April!$D13-April!$F13)*24,(Deckblatt!$E$8/5))))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Mittwoch</v>
      </c>
      <c r="B14" s="46">
        <f t="shared" si="0"/>
        <v>45756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IF(April!$C14="Bildungstag",(April!$E14-April!$D14-April!$F14)*24,IF(April!$C14="Gleittag",(April!$E14-April!$D14-April!$F14)*24,IF(April!$C14="",(April!$E14-April!$D14-April!$F14)*24,(Deckblatt!$E$8/5))))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Donnerstag</v>
      </c>
      <c r="B15" s="63">
        <f t="shared" si="0"/>
        <v>45757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IF(April!$C15="Bildungstag",(April!$E15-April!$D15-April!$F15)*24,IF(April!$C15="Gleittag",(April!$E15-April!$D15-April!$F15)*24,IF(April!$C15="",(April!$E15-April!$D15-April!$F15)*24,(Deckblatt!$E$8/5))))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Freitag</v>
      </c>
      <c r="B16" s="46">
        <f t="shared" si="0"/>
        <v>45758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IF(April!$C16="Bildungstag",(April!$E16-April!$D16-April!$F16)*24,IF(April!$C16="Gleittag",(April!$E16-April!$D16-April!$F16)*24,IF(April!$C16="",(April!$E16-April!$D16-April!$F16)*24,(Deckblatt!$E$8/5))))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Samstag</v>
      </c>
      <c r="B17" s="63">
        <f t="shared" si="0"/>
        <v>45759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IF(April!$C17="Bildungstag",(April!$E17-April!$D17-April!$F17)*24,IF(April!$C17="Gleittag",(April!$E17-April!$D17-April!$F17)*24,IF(April!$C17="",(April!$E17-April!$D17-April!$F17)*24,(Deckblatt!$E$8/5))))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Sonntag</v>
      </c>
      <c r="B18" s="46">
        <f t="shared" si="0"/>
        <v>45760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IF(April!$C18="Bildungstag",(April!$E18-April!$D18-April!$F18)*24,IF(April!$C18="Gleittag",(April!$E18-April!$D18-April!$F18)*24,IF(April!$C18="",(April!$E18-April!$D18-April!$F18)*24,(Deckblatt!$E$8/5))))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Montag</v>
      </c>
      <c r="B19" s="63">
        <f t="shared" si="0"/>
        <v>45761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IF(April!$C19="Bildungstag",(April!$E19-April!$D19-April!$F19)*24,IF(April!$C19="Gleittag",(April!$E19-April!$D19-April!$F19)*24,IF(April!$C19="",(April!$E19-April!$D19-April!$F19)*24,(Deckblatt!$E$8/5))))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Dienstag</v>
      </c>
      <c r="B20" s="46">
        <f t="shared" si="0"/>
        <v>45762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IF(April!$C20="Bildungstag",(April!$E20-April!$D20-April!$F20)*24,IF(April!$C20="Gleittag",(April!$E20-April!$D20-April!$F20)*24,IF(April!$C20="",(April!$E20-April!$D20-April!$F20)*24,(Deckblatt!$E$8/5))))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Mittwoch</v>
      </c>
      <c r="B21" s="63">
        <f t="shared" si="0"/>
        <v>45763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IF(April!$C21="Bildungstag",(April!$E21-April!$D21-April!$F21)*24,IF(April!$C21="Gleittag",(April!$E21-April!$D21-April!$F21)*24,IF(April!$C21="",(April!$E21-April!$D21-April!$F21)*24,(Deckblatt!$E$8/5))))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Donnerstag</v>
      </c>
      <c r="B22" s="46">
        <f t="shared" si="0"/>
        <v>45764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IF(April!$C22="Bildungstag",(April!$E22-April!$D22-April!$F22)*24,IF(April!$C22="Gleittag",(April!$E22-April!$D22-April!$F22)*24,IF(April!$C22="",(April!$E22-April!$D22-April!$F22)*24,(Deckblatt!$E$8/5))))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Feiertag</v>
      </c>
      <c r="B23" s="63">
        <f t="shared" si="0"/>
        <v>45765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IF(April!$C23="Bildungstag",(April!$E23-April!$D23-April!$F23)*24,IF(April!$C23="Gleittag",(April!$E23-April!$D23-April!$F23)*24,IF(April!$C23="",(April!$E23-April!$D23-April!$F23)*24,(Deckblatt!$E$8/5))))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Samstag</v>
      </c>
      <c r="B24" s="46">
        <f t="shared" si="0"/>
        <v>45766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IF(April!$C24="Bildungstag",(April!$E24-April!$D24-April!$F24)*24,IF(April!$C24="Gleittag",(April!$E24-April!$D24-April!$F24)*24,IF(April!$C24="",(April!$E24-April!$D24-April!$F24)*24,(Deckblatt!$E$8/5))))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Sonntag</v>
      </c>
      <c r="B25" s="63">
        <f t="shared" si="0"/>
        <v>45767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IF(April!$C25="Bildungstag",(April!$E25-April!$D25-April!$F25)*24,IF(April!$C25="Gleittag",(April!$E25-April!$D25-April!$F25)*24,IF(April!$C25="",(April!$E25-April!$D25-April!$F25)*24,(Deckblatt!$E$8/5))))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Feiertag</v>
      </c>
      <c r="B26" s="46">
        <f t="shared" si="0"/>
        <v>45768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IF(April!$C26="Bildungstag",(April!$E26-April!$D26-April!$F26)*24,IF(April!$C26="Gleittag",(April!$E26-April!$D26-April!$F26)*24,IF(April!$C26="",(April!$E26-April!$D26-April!$F26)*24,(Deckblatt!$E$8/5))))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Dienstag</v>
      </c>
      <c r="B27" s="63">
        <f t="shared" si="0"/>
        <v>45769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IF(April!$C27="Bildungstag",(April!$E27-April!$D27-April!$F27)*24,IF(April!$C27="Gleittag",(April!$E27-April!$D27-April!$F27)*24,IF(April!$C27="",(April!$E27-April!$D27-April!$F27)*24,(Deckblatt!$E$8/5))))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Mittwoch</v>
      </c>
      <c r="B28" s="46">
        <f t="shared" si="0"/>
        <v>45770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IF(April!$C28="Bildungstag",(April!$E28-April!$D28-April!$F28)*24,IF(April!$C28="Gleittag",(April!$E28-April!$D28-April!$F28)*24,IF(April!$C28="",(April!$E28-April!$D28-April!$F28)*24,(Deckblatt!$E$8/5))))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Donnerstag</v>
      </c>
      <c r="B29" s="63">
        <f t="shared" si="0"/>
        <v>45771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IF(April!$C29="Bildungstag",(April!$E29-April!$D29-April!$F29)*24,IF(April!$C29="Gleittag",(April!$E29-April!$D29-April!$F29)*24,IF(April!$C29="",(April!$E29-April!$D29-April!$F29)*24,(Deckblatt!$E$8/5))))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Freitag</v>
      </c>
      <c r="B30" s="46">
        <f t="shared" si="0"/>
        <v>45772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IF(April!$C30="Bildungstag",(April!$E30-April!$D30-April!$F30)*24,IF(April!$C30="Gleittag",(April!$E30-April!$D30-April!$F30)*24,IF(April!$C30="",(April!$E30-April!$D30-April!$F30)*24,(Deckblatt!$E$8/5))))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Samstag</v>
      </c>
      <c r="B31" s="63">
        <f t="shared" si="0"/>
        <v>45773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IF(April!$C31="Bildungstag",(April!$E31-April!$D31-April!$F31)*24,IF(April!$C31="Gleittag",(April!$E31-April!$D31-April!$F31)*24,IF(April!$C31="",(April!$E31-April!$D31-April!$F31)*24,(Deckblatt!$E$8/5))))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Sonntag</v>
      </c>
      <c r="B32" s="46">
        <f t="shared" si="0"/>
        <v>45774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IF(April!$C32="Bildungstag",(April!$E32-April!$D32-April!$F32)*24,IF(April!$C32="Gleittag",(April!$E32-April!$D32-April!$F32)*24,IF(April!$C32="",(April!$E32-April!$D32-April!$F32)*24,(Deckblatt!$E$8/5))))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Montag</v>
      </c>
      <c r="B33" s="63">
        <f t="shared" si="0"/>
        <v>45775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IF(April!$C33="Bildungstag",(April!$E33-April!$D33-April!$F33)*24,IF(April!$C33="Gleittag",(April!$E33-April!$D33-April!$F33)*24,IF(April!$C33="",(April!$E33-April!$D33-April!$F33)*24,(Deckblatt!$E$8/5))))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Dienstag</v>
      </c>
      <c r="B34" s="46">
        <f t="shared" si="0"/>
        <v>45776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IF(April!$C34="Bildungstag",(April!$E34-April!$D34-April!$F34)*24,IF(April!$C34="Gleittag",(April!$E34-April!$D34-April!$F34)*24,IF(April!$C34="",(April!$E34-April!$D34-April!$F34)*24,(Deckblatt!$E$8/5))))</f>
        <v>0</v>
      </c>
    </row>
    <row r="35" spans="1:12" ht="16.5" customHeight="1" x14ac:dyDescent="0.5">
      <c r="A35" s="87" t="str">
        <f>IF(ISNUMBER(VLOOKUP(B35,Feiertage!$B:$B,1,FALSE))=TRUE,"Feiertag",TEXT(B35,"TTTT"))</f>
        <v>Mittwoch</v>
      </c>
      <c r="B35" s="88">
        <f t="shared" si="0"/>
        <v>45777</v>
      </c>
      <c r="C35" s="101"/>
      <c r="D35" s="102"/>
      <c r="E35" s="102"/>
      <c r="F35" s="103"/>
      <c r="G35" s="89" t="str">
        <f>IF(AND(C35="",D35=""),"0,00",(Deckblatt!$F$8))</f>
        <v>0,00</v>
      </c>
      <c r="H35" s="90">
        <f>IF(April!$C35="Bildungstag",(April!$E35-April!$D35-April!$F35)*24,IF(April!$C35="Gleittag",(April!$E35-April!$D35-April!$F35)*24,IF(April!$C35="",(April!$E35-April!$D35-April!$F35)*24,(Deckblatt!$E$8/5))))</f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>
        <f t="shared" ref="G36:H36" si="1">SUM(G6:G35)</f>
        <v>0</v>
      </c>
      <c r="H36" s="54">
        <f t="shared" si="1"/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/>
      <c r="H37" s="54"/>
    </row>
    <row r="38" spans="1:12" ht="16.5" customHeight="1" x14ac:dyDescent="0.5">
      <c r="A38" s="3"/>
      <c r="B38" s="8"/>
      <c r="C38" s="3"/>
      <c r="D38" s="55" t="s">
        <v>34</v>
      </c>
      <c r="E38" s="56"/>
      <c r="F38" s="57"/>
      <c r="G38" s="151">
        <f>SUM(H36-G36)</f>
        <v>0</v>
      </c>
      <c r="H38" s="15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 t="s">
        <v>35</v>
      </c>
      <c r="B41" s="8"/>
      <c r="C41" s="3"/>
      <c r="D41" s="60"/>
      <c r="E41" s="60"/>
      <c r="F41" s="60"/>
      <c r="G41" s="3"/>
      <c r="H41" s="3"/>
      <c r="L41" s="22"/>
    </row>
    <row r="42" spans="1:12" ht="16.5" customHeight="1" x14ac:dyDescent="0.5">
      <c r="A42" s="3"/>
      <c r="B42" s="8"/>
      <c r="C42" s="3"/>
      <c r="D42" s="3"/>
      <c r="E42" s="3"/>
      <c r="F42" s="3"/>
      <c r="G42" s="3"/>
      <c r="H42" s="3"/>
    </row>
    <row r="43" spans="1:12" ht="16.5" customHeight="1" x14ac:dyDescent="0.5">
      <c r="A43" s="3" t="s">
        <v>36</v>
      </c>
      <c r="B43" s="8"/>
      <c r="C43" s="3"/>
      <c r="D43" s="60"/>
      <c r="E43" s="60"/>
      <c r="F43" s="60"/>
      <c r="G43" s="3"/>
      <c r="H43" s="3"/>
      <c r="J43" s="22"/>
      <c r="K43" s="22"/>
    </row>
    <row r="44" spans="1:12" ht="16.5" customHeight="1" x14ac:dyDescent="0.5">
      <c r="A44" s="3"/>
      <c r="B44" s="8"/>
      <c r="C44" s="3"/>
      <c r="D44" s="3"/>
      <c r="E44" s="3"/>
      <c r="F44" s="3"/>
      <c r="G44" s="3"/>
      <c r="H44" s="3"/>
      <c r="J44" s="22"/>
      <c r="K44" s="22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aMKrw7A5JsoDNLLF90/Fwp+2tXtsCD0ENJ/8DcMczmtAjzwdB5xuSo01nIHyp6Cf3lSkLHiJLmKwOJAPw1fw9A==" saltValue="A3VygOwxGrqNnpn66J44wA==" spinCount="100000" sheet="1" objects="1" scenarios="1" selectLockedCells="1"/>
  <mergeCells count="2">
    <mergeCell ref="E1:H1"/>
    <mergeCell ref="G38:H38"/>
  </mergeCells>
  <conditionalFormatting sqref="A6:H35">
    <cfRule type="expression" dxfId="62" priority="1">
      <formula>$C6="Gleittag"</formula>
    </cfRule>
    <cfRule type="expression" dxfId="61" priority="2">
      <formula>$C6="Seminar (BT)"</formula>
    </cfRule>
    <cfRule type="expression" dxfId="60" priority="3">
      <formula>$C6="Sonstiges"</formula>
    </cfRule>
    <cfRule type="expression" dxfId="59" priority="4">
      <formula>$C6="Krank"</formula>
    </cfRule>
    <cfRule type="expression" dxfId="58" priority="5">
      <formula>$C6="Bildungstag"</formula>
    </cfRule>
    <cfRule type="expression" dxfId="57" priority="6">
      <formula>$C6="Urlaub"</formula>
    </cfRule>
  </conditionalFormatting>
  <conditionalFormatting sqref="I17:N17">
    <cfRule type="expression" dxfId="56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B00-000000000000}">
          <x14:formula1>
            <xm:f>Feiertage!$A$41:$A$47</xm:f>
          </x14:formula1>
          <xm:sqref>C6:C35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46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Feiertag</v>
      </c>
      <c r="B6" s="46">
        <f>DATE(C1,5,1)</f>
        <v>45778</v>
      </c>
      <c r="C6" s="92"/>
      <c r="D6" s="93"/>
      <c r="E6" s="93"/>
      <c r="F6" s="94"/>
      <c r="G6" s="47" t="str">
        <f>IF(AND(C6="",D6=""),"0,00",(Deckblatt!$F$8))</f>
        <v>0,00</v>
      </c>
      <c r="H6" s="48">
        <f>IF(Mai!$C6="Bildungstag",(Mai!$E6-Mai!$D6-Mai!$F6)*24,IF(Mai!$C6="Gleittag",(Mai!$E6-Mai!$D6-Mai!$F6)*24,IF(Mai!$C6="",(Mai!$E6-Mai!$D6-Mai!$F6)*24,(Deckblatt!$E$8/5))))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Freitag</v>
      </c>
      <c r="B7" s="63">
        <f t="shared" ref="B7:B36" si="0">B6+1</f>
        <v>45779</v>
      </c>
      <c r="C7" s="95"/>
      <c r="D7" s="96"/>
      <c r="E7" s="96"/>
      <c r="F7" s="97"/>
      <c r="G7" s="64" t="str">
        <f>IF(AND(C7="",D7=""),"0,00",(Deckblatt!$F$8))</f>
        <v>0,00</v>
      </c>
      <c r="H7" s="65">
        <f>IF(Mai!$C7="Bildungstag",(Mai!$E7-Mai!$D7-Mai!$F7)*24,IF(Mai!$C7="Gleittag",(Mai!$E7-Mai!$D7-Mai!$F7)*24,IF(Mai!$C7="",(Mai!$E7-Mai!$D7-Mai!$F7)*24,(Deckblatt!$E$8/5))))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Samstag</v>
      </c>
      <c r="B8" s="46">
        <f t="shared" si="0"/>
        <v>45780</v>
      </c>
      <c r="C8" s="92"/>
      <c r="D8" s="93"/>
      <c r="E8" s="93"/>
      <c r="F8" s="94"/>
      <c r="G8" s="47" t="str">
        <f>IF(AND(C8="",D8=""),"0,00",(Deckblatt!$F$8))</f>
        <v>0,00</v>
      </c>
      <c r="H8" s="50">
        <f>IF(Mai!$C8="Bildungstag",(Mai!$E8-Mai!$D8-Mai!$F8)*24,IF(Mai!$C8="Gleittag",(Mai!$E8-Mai!$D8-Mai!$F8)*24,IF(Mai!$C8="",(Mai!$E8-Mai!$D8-Mai!$F8)*24,(Deckblatt!$E$8/5))))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Sonntag</v>
      </c>
      <c r="B9" s="63">
        <f t="shared" si="0"/>
        <v>45781</v>
      </c>
      <c r="C9" s="95"/>
      <c r="D9" s="96"/>
      <c r="E9" s="96"/>
      <c r="F9" s="97"/>
      <c r="G9" s="64" t="str">
        <f>IF(AND(C9="",D9=""),"0,00",(Deckblatt!$F$8))</f>
        <v>0,00</v>
      </c>
      <c r="H9" s="65">
        <f>IF(Mai!$C9="Bildungstag",(Mai!$E9-Mai!$D9-Mai!$F9)*24,IF(Mai!$C9="Gleittag",(Mai!$E9-Mai!$D9-Mai!$F9)*24,IF(Mai!$C9="",(Mai!$E9-Mai!$D9-Mai!$F9)*24,(Deckblatt!$E$8/5))))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Montag</v>
      </c>
      <c r="B10" s="46">
        <f t="shared" si="0"/>
        <v>45782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IF(Mai!$C10="Bildungstag",(Mai!$E10-Mai!$D10-Mai!$F10)*24,IF(Mai!$C10="Gleittag",(Mai!$E10-Mai!$D10-Mai!$F10)*24,IF(Mai!$C10="",(Mai!$E10-Mai!$D10-Mai!$F10)*24,(Deckblatt!$E$8/5))))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Dienstag</v>
      </c>
      <c r="B11" s="63">
        <f t="shared" si="0"/>
        <v>45783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IF(Mai!$C11="Bildungstag",(Mai!$E11-Mai!$D11-Mai!$F11)*24,IF(Mai!$C11="Gleittag",(Mai!$E11-Mai!$D11-Mai!$F11)*24,IF(Mai!$C11="",(Mai!$E11-Mai!$D11-Mai!$F11)*24,(Deckblatt!$E$8/5))))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Mittwoch</v>
      </c>
      <c r="B12" s="46">
        <f t="shared" si="0"/>
        <v>45784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IF(Mai!$C12="Bildungstag",(Mai!$E12-Mai!$D12-Mai!$F12)*24,IF(Mai!$C12="Gleittag",(Mai!$E12-Mai!$D12-Mai!$F12)*24,IF(Mai!$C12="",(Mai!$E12-Mai!$D12-Mai!$F12)*24,(Deckblatt!$E$8/5))))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Donnerstag</v>
      </c>
      <c r="B13" s="63">
        <f t="shared" si="0"/>
        <v>45785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IF(Mai!$C13="Bildungstag",(Mai!$E13-Mai!$D13-Mai!$F13)*24,IF(Mai!$C13="Gleittag",(Mai!$E13-Mai!$D13-Mai!$F13)*24,IF(Mai!$C13="",(Mai!$E13-Mai!$D13-Mai!$F13)*24,(Deckblatt!$E$8/5))))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Freitag</v>
      </c>
      <c r="B14" s="46">
        <f t="shared" si="0"/>
        <v>45786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IF(Mai!$C14="Bildungstag",(Mai!$E14-Mai!$D14-Mai!$F14)*24,IF(Mai!$C14="Gleittag",(Mai!$E14-Mai!$D14-Mai!$F14)*24,IF(Mai!$C14="",(Mai!$E14-Mai!$D14-Mai!$F14)*24,(Deckblatt!$E$8/5))))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Samstag</v>
      </c>
      <c r="B15" s="63">
        <f t="shared" si="0"/>
        <v>45787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IF(Mai!$C15="Bildungstag",(Mai!$E15-Mai!$D15-Mai!$F15)*24,IF(Mai!$C15="Gleittag",(Mai!$E15-Mai!$D15-Mai!$F15)*24,IF(Mai!$C15="",(Mai!$E15-Mai!$D15-Mai!$F15)*24,(Deckblatt!$E$8/5))))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Sonntag</v>
      </c>
      <c r="B16" s="46">
        <f t="shared" si="0"/>
        <v>45788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IF(Mai!$C16="Bildungstag",(Mai!$E16-Mai!$D16-Mai!$F16)*24,IF(Mai!$C16="Gleittag",(Mai!$E16-Mai!$D16-Mai!$F16)*24,IF(Mai!$C16="",(Mai!$E16-Mai!$D16-Mai!$F16)*24,(Deckblatt!$E$8/5))))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Montag</v>
      </c>
      <c r="B17" s="63">
        <f t="shared" si="0"/>
        <v>45789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IF(Mai!$C17="Bildungstag",(Mai!$E17-Mai!$D17-Mai!$F17)*24,IF(Mai!$C17="Gleittag",(Mai!$E17-Mai!$D17-Mai!$F17)*24,IF(Mai!$C17="",(Mai!$E17-Mai!$D17-Mai!$F17)*24,(Deckblatt!$E$8/5))))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Dienstag</v>
      </c>
      <c r="B18" s="46">
        <f t="shared" si="0"/>
        <v>45790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IF(Mai!$C18="Bildungstag",(Mai!$E18-Mai!$D18-Mai!$F18)*24,IF(Mai!$C18="Gleittag",(Mai!$E18-Mai!$D18-Mai!$F18)*24,IF(Mai!$C18="",(Mai!$E18-Mai!$D18-Mai!$F18)*24,(Deckblatt!$E$8/5))))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Mittwoch</v>
      </c>
      <c r="B19" s="63">
        <f t="shared" si="0"/>
        <v>45791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IF(Mai!$C19="Bildungstag",(Mai!$E19-Mai!$D19-Mai!$F19)*24,IF(Mai!$C19="Gleittag",(Mai!$E19-Mai!$D19-Mai!$F19)*24,IF(Mai!$C19="",(Mai!$E19-Mai!$D19-Mai!$F19)*24,(Deckblatt!$E$8/5))))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Donnerstag</v>
      </c>
      <c r="B20" s="46">
        <f t="shared" si="0"/>
        <v>45792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IF(Mai!$C20="Bildungstag",(Mai!$E20-Mai!$D20-Mai!$F20)*24,IF(Mai!$C20="Gleittag",(Mai!$E20-Mai!$D20-Mai!$F20)*24,IF(Mai!$C20="",(Mai!$E20-Mai!$D20-Mai!$F20)*24,(Deckblatt!$E$8/5))))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Freitag</v>
      </c>
      <c r="B21" s="63">
        <f t="shared" si="0"/>
        <v>45793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IF(Mai!$C21="Bildungstag",(Mai!$E21-Mai!$D21-Mai!$F21)*24,IF(Mai!$C21="Gleittag",(Mai!$E21-Mai!$D21-Mai!$F21)*24,IF(Mai!$C21="",(Mai!$E21-Mai!$D21-Mai!$F21)*24,(Deckblatt!$E$8/5))))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Samstag</v>
      </c>
      <c r="B22" s="46">
        <f t="shared" si="0"/>
        <v>45794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IF(Mai!$C22="Bildungstag",(Mai!$E22-Mai!$D22-Mai!$F22)*24,IF(Mai!$C22="Gleittag",(Mai!$E22-Mai!$D22-Mai!$F22)*24,IF(Mai!$C22="",(Mai!$E22-Mai!$D22-Mai!$F22)*24,(Deckblatt!$E$8/5))))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Sonntag</v>
      </c>
      <c r="B23" s="63">
        <f t="shared" si="0"/>
        <v>45795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IF(Mai!$C23="Bildungstag",(Mai!$E23-Mai!$D23-Mai!$F23)*24,IF(Mai!$C23="Gleittag",(Mai!$E23-Mai!$D23-Mai!$F23)*24,IF(Mai!$C23="",(Mai!$E23-Mai!$D23-Mai!$F23)*24,(Deckblatt!$E$8/5))))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Montag</v>
      </c>
      <c r="B24" s="46">
        <f t="shared" si="0"/>
        <v>45796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IF(Mai!$C24="Bildungstag",(Mai!$E24-Mai!$D24-Mai!$F24)*24,IF(Mai!$C24="Gleittag",(Mai!$E24-Mai!$D24-Mai!$F24)*24,IF(Mai!$C24="",(Mai!$E24-Mai!$D24-Mai!$F24)*24,(Deckblatt!$E$8/5))))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Dienstag</v>
      </c>
      <c r="B25" s="63">
        <f t="shared" si="0"/>
        <v>45797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IF(Mai!$C25="Bildungstag",(Mai!$E25-Mai!$D25-Mai!$F25)*24,IF(Mai!$C25="Gleittag",(Mai!$E25-Mai!$D25-Mai!$F25)*24,IF(Mai!$C25="",(Mai!$E25-Mai!$D25-Mai!$F25)*24,(Deckblatt!$E$8/5))))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Mittwoch</v>
      </c>
      <c r="B26" s="46">
        <f t="shared" si="0"/>
        <v>45798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IF(Mai!$C26="Bildungstag",(Mai!$E26-Mai!$D26-Mai!$F26)*24,IF(Mai!$C26="Gleittag",(Mai!$E26-Mai!$D26-Mai!$F26)*24,IF(Mai!$C26="",(Mai!$E26-Mai!$D26-Mai!$F26)*24,(Deckblatt!$E$8/5))))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Donnerstag</v>
      </c>
      <c r="B27" s="63">
        <f t="shared" si="0"/>
        <v>45799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IF(Mai!$C27="Bildungstag",(Mai!$E27-Mai!$D27-Mai!$F27)*24,IF(Mai!$C27="Gleittag",(Mai!$E27-Mai!$D27-Mai!$F27)*24,IF(Mai!$C27="",(Mai!$E27-Mai!$D27-Mai!$F27)*24,(Deckblatt!$E$8/5))))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Freitag</v>
      </c>
      <c r="B28" s="46">
        <f t="shared" si="0"/>
        <v>45800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IF(Mai!$C28="Bildungstag",(Mai!$E28-Mai!$D28-Mai!$F28)*24,IF(Mai!$C28="Gleittag",(Mai!$E28-Mai!$D28-Mai!$F28)*24,IF(Mai!$C28="",(Mai!$E28-Mai!$D28-Mai!$F28)*24,(Deckblatt!$E$8/5))))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Samstag</v>
      </c>
      <c r="B29" s="63">
        <f t="shared" si="0"/>
        <v>45801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IF(Mai!$C29="Bildungstag",(Mai!$E29-Mai!$D29-Mai!$F29)*24,IF(Mai!$C29="Gleittag",(Mai!$E29-Mai!$D29-Mai!$F29)*24,IF(Mai!$C29="",(Mai!$E29-Mai!$D29-Mai!$F29)*24,(Deckblatt!$E$8/5))))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Sonntag</v>
      </c>
      <c r="B30" s="46">
        <f t="shared" si="0"/>
        <v>45802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IF(Mai!$C30="Bildungstag",(Mai!$E30-Mai!$D30-Mai!$F30)*24,IF(Mai!$C30="Gleittag",(Mai!$E30-Mai!$D30-Mai!$F30)*24,IF(Mai!$C30="",(Mai!$E30-Mai!$D30-Mai!$F30)*24,(Deckblatt!$E$8/5))))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Montag</v>
      </c>
      <c r="B31" s="63">
        <f t="shared" si="0"/>
        <v>45803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IF(Mai!$C31="Bildungstag",(Mai!$E31-Mai!$D31-Mai!$F31)*24,IF(Mai!$C31="Gleittag",(Mai!$E31-Mai!$D31-Mai!$F31)*24,IF(Mai!$C31="",(Mai!$E31-Mai!$D31-Mai!$F31)*24,(Deckblatt!$E$8/5))))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Dienstag</v>
      </c>
      <c r="B32" s="46">
        <f t="shared" si="0"/>
        <v>45804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IF(Mai!$C32="Bildungstag",(Mai!$E32-Mai!$D32-Mai!$F32)*24,IF(Mai!$C32="Gleittag",(Mai!$E32-Mai!$D32-Mai!$F32)*24,IF(Mai!$C32="",(Mai!$E32-Mai!$D32-Mai!$F32)*24,(Deckblatt!$E$8/5))))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Mittwoch</v>
      </c>
      <c r="B33" s="63">
        <f t="shared" si="0"/>
        <v>45805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IF(Mai!$C33="Bildungstag",(Mai!$E33-Mai!$D33-Mai!$F33)*24,IF(Mai!$C33="Gleittag",(Mai!$E33-Mai!$D33-Mai!$F33)*24,IF(Mai!$C33="",(Mai!$E33-Mai!$D33-Mai!$F33)*24,(Deckblatt!$E$8/5))))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Feiertag</v>
      </c>
      <c r="B34" s="46">
        <f t="shared" si="0"/>
        <v>45806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IF(Mai!$C34="Bildungstag",(Mai!$E34-Mai!$D34-Mai!$F34)*24,IF(Mai!$C34="Gleittag",(Mai!$E34-Mai!$D34-Mai!$F34)*24,IF(Mai!$C34="",(Mai!$E34-Mai!$D34-Mai!$F34)*24,(Deckblatt!$E$8/5))))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Freitag</v>
      </c>
      <c r="B35" s="63">
        <f t="shared" si="0"/>
        <v>45807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IF(Mai!$C35="Bildungstag",(Mai!$E35-Mai!$D35-Mai!$F35)*24,IF(Mai!$C35="Gleittag",(Mai!$E35-Mai!$D35-Mai!$F35)*24,IF(Mai!$C35="",(Mai!$E35-Mai!$D35-Mai!$F35)*24,(Deckblatt!$E$8/5))))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Samstag</v>
      </c>
      <c r="B36" s="84">
        <f t="shared" si="0"/>
        <v>45808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IF(Mai!$C36="Bildungstag",(Mai!$E36-Mai!$D36-Mai!$F36)*24,IF(Mai!$C36="Gleittag",(Mai!$E36-Mai!$D36-Mai!$F36)*24,IF(Mai!$C36="",(Mai!$E36-Mai!$D36-Mai!$F36)*24,(Deckblatt!$E$8/5))))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PKUnGaMoYNJiO01mxJ7Fldr425eGcZ3MlNItND8jJj3eDXc1rrd+ey+IqSzflbq60WKUa7598ViMReBITwN8bA==" saltValue="ou+gNUPLFrmcz8c77LgC4A==" spinCount="100000" sheet="1" objects="1" scenarios="1" selectLockedCells="1"/>
  <mergeCells count="2">
    <mergeCell ref="E1:H1"/>
    <mergeCell ref="G39:H39"/>
  </mergeCells>
  <conditionalFormatting sqref="A6:H36">
    <cfRule type="expression" dxfId="55" priority="1">
      <formula>$C6="Gleittag"</formula>
    </cfRule>
    <cfRule type="expression" dxfId="54" priority="2">
      <formula>$C6="Seminar (BT)"</formula>
    </cfRule>
    <cfRule type="expression" dxfId="53" priority="3">
      <formula>$C6="Sonstiges"</formula>
    </cfRule>
    <cfRule type="expression" dxfId="52" priority="4">
      <formula>$C6="Krank"</formula>
    </cfRule>
    <cfRule type="expression" dxfId="51" priority="5">
      <formula>$C6="Bildungstag"</formula>
    </cfRule>
    <cfRule type="expression" dxfId="50" priority="6">
      <formula>$C6="Urlaub"</formula>
    </cfRule>
  </conditionalFormatting>
  <conditionalFormatting sqref="I17:N17">
    <cfRule type="expression" dxfId="49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D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47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Sonntag</v>
      </c>
      <c r="B6" s="46">
        <f>DATE(C1,6,1)</f>
        <v>45809</v>
      </c>
      <c r="C6" s="92"/>
      <c r="D6" s="93"/>
      <c r="E6" s="93"/>
      <c r="F6" s="94"/>
      <c r="G6" s="47" t="str">
        <f>IF(AND(C6="",D6=""),"0,00",(Deckblatt!$F$8))</f>
        <v>0,00</v>
      </c>
      <c r="H6" s="48">
        <f>IF(Juni!$C6="Bildungstag",(Juni!$E6-Juni!$D6-Juni!$F6)*24,IF(Juni!$C6="Gleittag",(Juni!$E6-Juni!$D6-Juni!$F6)*24,IF(Juni!$C6="",(Juni!$E6-Juni!$D6-Juni!$F6)*24,(Deckblatt!$E$8/5))))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Montag</v>
      </c>
      <c r="B7" s="63">
        <f t="shared" ref="B7:B35" si="0">B6+1</f>
        <v>45810</v>
      </c>
      <c r="C7" s="95"/>
      <c r="D7" s="96"/>
      <c r="E7" s="96"/>
      <c r="F7" s="97"/>
      <c r="G7" s="64" t="str">
        <f>IF(AND(C7="",D7=""),"0,00",(Deckblatt!$F$8))</f>
        <v>0,00</v>
      </c>
      <c r="H7" s="65">
        <f>IF(Juni!$C7="Bildungstag",(Juni!$E7-Juni!$D7-Juni!$F7)*24,IF(Juni!$C7="Gleittag",(Juni!$E7-Juni!$D7-Juni!$F7)*24,IF(Juni!$C7="",(Juni!$E7-Juni!$D7-Juni!$F7)*24,(Deckblatt!$E$8/5))))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Dienstag</v>
      </c>
      <c r="B8" s="46">
        <f t="shared" si="0"/>
        <v>45811</v>
      </c>
      <c r="C8" s="92"/>
      <c r="D8" s="93"/>
      <c r="E8" s="93"/>
      <c r="F8" s="94"/>
      <c r="G8" s="47" t="str">
        <f>IF(AND(C8="",D8=""),"0,00",(Deckblatt!$F$8))</f>
        <v>0,00</v>
      </c>
      <c r="H8" s="50">
        <f>IF(Juni!$C8="Bildungstag",(Juni!$E8-Juni!$D8-Juni!$F8)*24,IF(Juni!$C8="Gleittag",(Juni!$E8-Juni!$D8-Juni!$F8)*24,IF(Juni!$C8="",(Juni!$E8-Juni!$D8-Juni!$F8)*24,(Deckblatt!$E$8/5))))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Mittwoch</v>
      </c>
      <c r="B9" s="63">
        <f t="shared" si="0"/>
        <v>45812</v>
      </c>
      <c r="C9" s="95"/>
      <c r="D9" s="96"/>
      <c r="E9" s="96"/>
      <c r="F9" s="97"/>
      <c r="G9" s="64" t="str">
        <f>IF(AND(C9="",D9=""),"0,00",(Deckblatt!$F$8))</f>
        <v>0,00</v>
      </c>
      <c r="H9" s="65">
        <f>IF(Juni!$C9="Bildungstag",(Juni!$E9-Juni!$D9-Juni!$F9)*24,IF(Juni!$C9="Gleittag",(Juni!$E9-Juni!$D9-Juni!$F9)*24,IF(Juni!$C9="",(Juni!$E9-Juni!$D9-Juni!$F9)*24,(Deckblatt!$E$8/5))))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Donnerstag</v>
      </c>
      <c r="B10" s="46">
        <f t="shared" si="0"/>
        <v>45813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IF(Juni!$C10="Bildungstag",(Juni!$E10-Juni!$D10-Juni!$F10)*24,IF(Juni!$C10="Gleittag",(Juni!$E10-Juni!$D10-Juni!$F10)*24,IF(Juni!$C10="",(Juni!$E10-Juni!$D10-Juni!$F10)*24,(Deckblatt!$E$8/5))))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Freitag</v>
      </c>
      <c r="B11" s="63">
        <f t="shared" si="0"/>
        <v>45814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IF(Juni!$C11="Bildungstag",(Juni!$E11-Juni!$D11-Juni!$F11)*24,IF(Juni!$C11="Gleittag",(Juni!$E11-Juni!$D11-Juni!$F11)*24,IF(Juni!$C11="",(Juni!$E11-Juni!$D11-Juni!$F11)*24,(Deckblatt!$E$8/5))))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Samstag</v>
      </c>
      <c r="B12" s="46">
        <f t="shared" si="0"/>
        <v>45815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IF(Juni!$C12="Bildungstag",(Juni!$E12-Juni!$D12-Juni!$F12)*24,IF(Juni!$C12="Gleittag",(Juni!$E12-Juni!$D12-Juni!$F12)*24,IF(Juni!$C12="",(Juni!$E12-Juni!$D12-Juni!$F12)*24,(Deckblatt!$E$8/5))))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Sonntag</v>
      </c>
      <c r="B13" s="63">
        <f t="shared" si="0"/>
        <v>45816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IF(Juni!$C13="Bildungstag",(Juni!$E13-Juni!$D13-Juni!$F13)*24,IF(Juni!$C13="Gleittag",(Juni!$E13-Juni!$D13-Juni!$F13)*24,IF(Juni!$C13="",(Juni!$E13-Juni!$D13-Juni!$F13)*24,(Deckblatt!$E$8/5))))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Feiertag</v>
      </c>
      <c r="B14" s="46">
        <f t="shared" si="0"/>
        <v>45817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IF(Juni!$C14="Bildungstag",(Juni!$E14-Juni!$D14-Juni!$F14)*24,IF(Juni!$C14="Gleittag",(Juni!$E14-Juni!$D14-Juni!$F14)*24,IF(Juni!$C14="",(Juni!$E14-Juni!$D14-Juni!$F14)*24,(Deckblatt!$E$8/5))))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Dienstag</v>
      </c>
      <c r="B15" s="63">
        <f t="shared" si="0"/>
        <v>45818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IF(Juni!$C15="Bildungstag",(Juni!$E15-Juni!$D15-Juni!$F15)*24,IF(Juni!$C15="Gleittag",(Juni!$E15-Juni!$D15-Juni!$F15)*24,IF(Juni!$C15="",(Juni!$E15-Juni!$D15-Juni!$F15)*24,(Deckblatt!$E$8/5))))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Mittwoch</v>
      </c>
      <c r="B16" s="46">
        <f t="shared" si="0"/>
        <v>45819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IF(Juni!$C16="Bildungstag",(Juni!$E16-Juni!$D16-Juni!$F16)*24,IF(Juni!$C16="Gleittag",(Juni!$E16-Juni!$D16-Juni!$F16)*24,IF(Juni!$C16="",(Juni!$E16-Juni!$D16-Juni!$F16)*24,(Deckblatt!$E$8/5))))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Donnerstag</v>
      </c>
      <c r="B17" s="63">
        <f t="shared" si="0"/>
        <v>45820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IF(Juni!$C17="Bildungstag",(Juni!$E17-Juni!$D17-Juni!$F17)*24,IF(Juni!$C17="Gleittag",(Juni!$E17-Juni!$D17-Juni!$F17)*24,IF(Juni!$C17="",(Juni!$E17-Juni!$D17-Juni!$F17)*24,(Deckblatt!$E$8/5))))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Freitag</v>
      </c>
      <c r="B18" s="46">
        <f t="shared" si="0"/>
        <v>45821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IF(Juni!$C18="Bildungstag",(Juni!$E18-Juni!$D18-Juni!$F18)*24,IF(Juni!$C18="Gleittag",(Juni!$E18-Juni!$D18-Juni!$F18)*24,IF(Juni!$C18="",(Juni!$E18-Juni!$D18-Juni!$F18)*24,(Deckblatt!$E$8/5))))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Samstag</v>
      </c>
      <c r="B19" s="63">
        <f t="shared" si="0"/>
        <v>45822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IF(Juni!$C19="Bildungstag",(Juni!$E19-Juni!$D19-Juni!$F19)*24,IF(Juni!$C19="Gleittag",(Juni!$E19-Juni!$D19-Juni!$F19)*24,IF(Juni!$C19="",(Juni!$E19-Juni!$D19-Juni!$F19)*24,(Deckblatt!$E$8/5))))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Sonntag</v>
      </c>
      <c r="B20" s="46">
        <f t="shared" si="0"/>
        <v>45823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IF(Juni!$C20="Bildungstag",(Juni!$E20-Juni!$D20-Juni!$F20)*24,IF(Juni!$C20="Gleittag",(Juni!$E20-Juni!$D20-Juni!$F20)*24,IF(Juni!$C20="",(Juni!$E20-Juni!$D20-Juni!$F20)*24,(Deckblatt!$E$8/5))))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Montag</v>
      </c>
      <c r="B21" s="63">
        <f t="shared" si="0"/>
        <v>45824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IF(Juni!$C21="Bildungstag",(Juni!$E21-Juni!$D21-Juni!$F21)*24,IF(Juni!$C21="Gleittag",(Juni!$E21-Juni!$D21-Juni!$F21)*24,IF(Juni!$C21="",(Juni!$E21-Juni!$D21-Juni!$F21)*24,(Deckblatt!$E$8/5))))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Dienstag</v>
      </c>
      <c r="B22" s="46">
        <f t="shared" si="0"/>
        <v>45825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IF(Juni!$C22="Bildungstag",(Juni!$E22-Juni!$D22-Juni!$F22)*24,IF(Juni!$C22="Gleittag",(Juni!$E22-Juni!$D22-Juni!$F22)*24,IF(Juni!$C22="",(Juni!$E22-Juni!$D22-Juni!$F22)*24,(Deckblatt!$E$8/5))))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Mittwoch</v>
      </c>
      <c r="B23" s="63">
        <f t="shared" si="0"/>
        <v>45826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IF(Juni!$C23="Bildungstag",(Juni!$E23-Juni!$D23-Juni!$F23)*24,IF(Juni!$C23="Gleittag",(Juni!$E23-Juni!$D23-Juni!$F23)*24,IF(Juni!$C23="",(Juni!$E23-Juni!$D23-Juni!$F23)*24,(Deckblatt!$E$8/5))))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Donnerstag</v>
      </c>
      <c r="B24" s="46">
        <f t="shared" si="0"/>
        <v>45827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IF(Juni!$C24="Bildungstag",(Juni!$E24-Juni!$D24-Juni!$F24)*24,IF(Juni!$C24="Gleittag",(Juni!$E24-Juni!$D24-Juni!$F24)*24,IF(Juni!$C24="",(Juni!$E24-Juni!$D24-Juni!$F24)*24,(Deckblatt!$E$8/5))))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Freitag</v>
      </c>
      <c r="B25" s="63">
        <f t="shared" si="0"/>
        <v>45828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IF(Juni!$C25="Bildungstag",(Juni!$E25-Juni!$D25-Juni!$F25)*24,IF(Juni!$C25="Gleittag",(Juni!$E25-Juni!$D25-Juni!$F25)*24,IF(Juni!$C25="",(Juni!$E25-Juni!$D25-Juni!$F25)*24,(Deckblatt!$E$8/5))))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Samstag</v>
      </c>
      <c r="B26" s="46">
        <f t="shared" si="0"/>
        <v>45829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IF(Juni!$C26="Bildungstag",(Juni!$E26-Juni!$D26-Juni!$F26)*24,IF(Juni!$C26="Gleittag",(Juni!$E26-Juni!$D26-Juni!$F26)*24,IF(Juni!$C26="",(Juni!$E26-Juni!$D26-Juni!$F26)*24,(Deckblatt!$E$8/5))))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Sonntag</v>
      </c>
      <c r="B27" s="63">
        <f t="shared" si="0"/>
        <v>45830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IF(Juni!$C27="Bildungstag",(Juni!$E27-Juni!$D27-Juni!$F27)*24,IF(Juni!$C27="Gleittag",(Juni!$E27-Juni!$D27-Juni!$F27)*24,IF(Juni!$C27="",(Juni!$E27-Juni!$D27-Juni!$F27)*24,(Deckblatt!$E$8/5))))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Montag</v>
      </c>
      <c r="B28" s="46">
        <f t="shared" si="0"/>
        <v>45831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IF(Juni!$C28="Bildungstag",(Juni!$E28-Juni!$D28-Juni!$F28)*24,IF(Juni!$C28="Gleittag",(Juni!$E28-Juni!$D28-Juni!$F28)*24,IF(Juni!$C28="",(Juni!$E28-Juni!$D28-Juni!$F28)*24,(Deckblatt!$E$8/5))))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Dienstag</v>
      </c>
      <c r="B29" s="63">
        <f t="shared" si="0"/>
        <v>45832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IF(Juni!$C29="Bildungstag",(Juni!$E29-Juni!$D29-Juni!$F29)*24,IF(Juni!$C29="Gleittag",(Juni!$E29-Juni!$D29-Juni!$F29)*24,IF(Juni!$C29="",(Juni!$E29-Juni!$D29-Juni!$F29)*24,(Deckblatt!$E$8/5))))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Mittwoch</v>
      </c>
      <c r="B30" s="46">
        <f t="shared" si="0"/>
        <v>45833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IF(Juni!$C30="Bildungstag",(Juni!$E30-Juni!$D30-Juni!$F30)*24,IF(Juni!$C30="Gleittag",(Juni!$E30-Juni!$D30-Juni!$F30)*24,IF(Juni!$C30="",(Juni!$E30-Juni!$D30-Juni!$F30)*24,(Deckblatt!$E$8/5))))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Donnerstag</v>
      </c>
      <c r="B31" s="63">
        <f t="shared" si="0"/>
        <v>45834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IF(Juni!$C31="Bildungstag",(Juni!$E31-Juni!$D31-Juni!$F31)*24,IF(Juni!$C31="Gleittag",(Juni!$E31-Juni!$D31-Juni!$F31)*24,IF(Juni!$C31="",(Juni!$E31-Juni!$D31-Juni!$F31)*24,(Deckblatt!$E$8/5))))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Freitag</v>
      </c>
      <c r="B32" s="46">
        <f t="shared" si="0"/>
        <v>45835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IF(Juni!$C32="Bildungstag",(Juni!$E32-Juni!$D32-Juni!$F32)*24,IF(Juni!$C32="Gleittag",(Juni!$E32-Juni!$D32-Juni!$F32)*24,IF(Juni!$C32="",(Juni!$E32-Juni!$D32-Juni!$F32)*24,(Deckblatt!$E$8/5))))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Samstag</v>
      </c>
      <c r="B33" s="63">
        <f t="shared" si="0"/>
        <v>45836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IF(Juni!$C33="Bildungstag",(Juni!$E33-Juni!$D33-Juni!$F33)*24,IF(Juni!$C33="Gleittag",(Juni!$E33-Juni!$D33-Juni!$F33)*24,IF(Juni!$C33="",(Juni!$E33-Juni!$D33-Juni!$F33)*24,(Deckblatt!$E$8/5))))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Sonntag</v>
      </c>
      <c r="B34" s="46">
        <f t="shared" si="0"/>
        <v>45837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IF(Juni!$C34="Bildungstag",(Juni!$E34-Juni!$D34-Juni!$F34)*24,IF(Juni!$C34="Gleittag",(Juni!$E34-Juni!$D34-Juni!$F34)*24,IF(Juni!$C34="",(Juni!$E34-Juni!$D34-Juni!$F34)*24,(Deckblatt!$E$8/5))))</f>
        <v>0</v>
      </c>
    </row>
    <row r="35" spans="1:12" ht="16.5" customHeight="1" x14ac:dyDescent="0.5">
      <c r="A35" s="87" t="str">
        <f>IF(ISNUMBER(VLOOKUP(B35,Feiertage!$B:$B,1,FALSE))=TRUE,"Feiertag",TEXT(B35,"TTTT"))</f>
        <v>Montag</v>
      </c>
      <c r="B35" s="88">
        <f t="shared" si="0"/>
        <v>45838</v>
      </c>
      <c r="C35" s="101"/>
      <c r="D35" s="102"/>
      <c r="E35" s="102"/>
      <c r="F35" s="103"/>
      <c r="G35" s="89" t="str">
        <f>IF(AND(C35="",D35=""),"0,00",(Deckblatt!$F$8))</f>
        <v>0,00</v>
      </c>
      <c r="H35" s="90">
        <f>IF(Juni!$C35="Bildungstag",(Juni!$E35-Juni!$D35-Juni!$F35)*24,IF(Juni!$C35="Gleittag",(Juni!$E35-Juni!$D35-Juni!$F35)*24,IF(Juni!$C35="",(Juni!$E35-Juni!$D35-Juni!$F35)*24,(Deckblatt!$E$8/5))))</f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>
        <f t="shared" ref="G36:H36" si="1">SUM(G6:G35)</f>
        <v>0</v>
      </c>
      <c r="H36" s="54">
        <f t="shared" si="1"/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/>
      <c r="H37" s="54"/>
    </row>
    <row r="38" spans="1:12" ht="16.5" customHeight="1" x14ac:dyDescent="0.5">
      <c r="A38" s="3"/>
      <c r="B38" s="8"/>
      <c r="C38" s="3"/>
      <c r="D38" s="55" t="s">
        <v>34</v>
      </c>
      <c r="E38" s="56"/>
      <c r="F38" s="57"/>
      <c r="G38" s="151">
        <f>SUM(H36-G36)</f>
        <v>0</v>
      </c>
      <c r="H38" s="15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 t="s">
        <v>35</v>
      </c>
      <c r="B41" s="8"/>
      <c r="C41" s="3"/>
      <c r="D41" s="60"/>
      <c r="E41" s="60"/>
      <c r="F41" s="60"/>
      <c r="G41" s="3"/>
      <c r="H41" s="3"/>
      <c r="L41" s="22"/>
    </row>
    <row r="42" spans="1:12" ht="16.5" customHeight="1" x14ac:dyDescent="0.5">
      <c r="A42" s="3"/>
      <c r="B42" s="8"/>
      <c r="C42" s="3"/>
      <c r="D42" s="3"/>
      <c r="E42" s="3"/>
      <c r="F42" s="3"/>
      <c r="G42" s="3"/>
      <c r="H42" s="3"/>
    </row>
    <row r="43" spans="1:12" ht="16.5" customHeight="1" x14ac:dyDescent="0.5">
      <c r="A43" s="3" t="s">
        <v>36</v>
      </c>
      <c r="B43" s="8"/>
      <c r="C43" s="3"/>
      <c r="D43" s="60"/>
      <c r="E43" s="60"/>
      <c r="F43" s="60"/>
      <c r="G43" s="3"/>
      <c r="H43" s="3"/>
      <c r="J43" s="22"/>
      <c r="K43" s="22"/>
    </row>
    <row r="44" spans="1:12" ht="16.5" customHeight="1" x14ac:dyDescent="0.5">
      <c r="A44" s="3"/>
      <c r="B44" s="8"/>
      <c r="C44" s="3"/>
      <c r="D44" s="3"/>
      <c r="E44" s="3"/>
      <c r="F44" s="3"/>
      <c r="G44" s="3"/>
      <c r="H44" s="3"/>
      <c r="J44" s="22"/>
      <c r="K44" s="22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l7D0dMnYLYOc4DmTlO8C6DsCNtXTtaXHI2Kl1s/0vp6SCyNQltL0oKtvVtafOxt+b3G5R3cs9VMOoPpzXHMK9w==" saltValue="lBMlMfCASXML5QceOrJeSQ==" spinCount="100000" sheet="1" objects="1" scenarios="1" selectLockedCells="1"/>
  <mergeCells count="2">
    <mergeCell ref="E1:H1"/>
    <mergeCell ref="G38:H38"/>
  </mergeCells>
  <conditionalFormatting sqref="A6:H35">
    <cfRule type="expression" dxfId="48" priority="1">
      <formula>$C6="Gleittag"</formula>
    </cfRule>
    <cfRule type="expression" dxfId="47" priority="2">
      <formula>$C6="Seminar (BT)"</formula>
    </cfRule>
    <cfRule type="expression" dxfId="46" priority="3">
      <formula>$C6="Sonstiges"</formula>
    </cfRule>
    <cfRule type="expression" dxfId="45" priority="4">
      <formula>$C6="Krank"</formula>
    </cfRule>
    <cfRule type="expression" dxfId="44" priority="5">
      <formula>$C6="Bildungstag"</formula>
    </cfRule>
    <cfRule type="expression" dxfId="43" priority="6">
      <formula>$C6="Urlaub"</formula>
    </cfRule>
  </conditionalFormatting>
  <conditionalFormatting sqref="I17:N17">
    <cfRule type="expression" dxfId="42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E00-000000000000}">
          <x14:formula1>
            <xm:f>Feiertage!$A$41:$A$47</xm:f>
          </x14:formula1>
          <xm:sqref>C6:C35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26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Dienstag</v>
      </c>
      <c r="B6" s="46">
        <f>DATE(C1,7,1)</f>
        <v>45839</v>
      </c>
      <c r="C6" s="92"/>
      <c r="D6" s="93"/>
      <c r="E6" s="93"/>
      <c r="F6" s="94"/>
      <c r="G6" s="47" t="str">
        <f>IF(AND(C6="",D6=""),"0,00",(Deckblatt!$F$8))</f>
        <v>0,00</v>
      </c>
      <c r="H6" s="48">
        <f>IF(Juli!$C6="Bildungstag",(Juli!$E6-Juli!$D6-Juli!$F6)*24,IF(Juli!$C6="Gleittag",(Juli!$E6-Juli!$D6-Juli!$F6)*24,IF(Juli!$C6="",(Juli!$E6-Juli!$D6-Juli!$F6)*24,(Deckblatt!$E$8/5))))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Mittwoch</v>
      </c>
      <c r="B7" s="63">
        <f t="shared" ref="B7:B36" si="0">B6+1</f>
        <v>45840</v>
      </c>
      <c r="C7" s="95"/>
      <c r="D7" s="96"/>
      <c r="E7" s="96"/>
      <c r="F7" s="97"/>
      <c r="G7" s="64" t="str">
        <f>IF(AND(C7="",D7=""),"0,00",(Deckblatt!$F$8))</f>
        <v>0,00</v>
      </c>
      <c r="H7" s="65">
        <f>IF(Juli!$C7="Bildungstag",(Juli!$E7-Juli!$D7-Juli!$F7)*24,IF(Juli!$C7="Gleittag",(Juli!$E7-Juli!$D7-Juli!$F7)*24,IF(Juli!$C7="",(Juli!$E7-Juli!$D7-Juli!$F7)*24,(Deckblatt!$E$8/5))))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Donnerstag</v>
      </c>
      <c r="B8" s="46">
        <f t="shared" si="0"/>
        <v>45841</v>
      </c>
      <c r="C8" s="92"/>
      <c r="D8" s="93"/>
      <c r="E8" s="93"/>
      <c r="F8" s="94"/>
      <c r="G8" s="47" t="str">
        <f>IF(AND(C8="",D8=""),"0,00",(Deckblatt!$F$8))</f>
        <v>0,00</v>
      </c>
      <c r="H8" s="50">
        <f>IF(Juli!$C8="Bildungstag",(Juli!$E8-Juli!$D8-Juli!$F8)*24,IF(Juli!$C8="Gleittag",(Juli!$E8-Juli!$D8-Juli!$F8)*24,IF(Juli!$C8="",(Juli!$E8-Juli!$D8-Juli!$F8)*24,(Deckblatt!$E$8/5))))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Freitag</v>
      </c>
      <c r="B9" s="63">
        <f t="shared" si="0"/>
        <v>45842</v>
      </c>
      <c r="C9" s="95"/>
      <c r="D9" s="96"/>
      <c r="E9" s="96"/>
      <c r="F9" s="97"/>
      <c r="G9" s="64" t="str">
        <f>IF(AND(C9="",D9=""),"0,00",(Deckblatt!$F$8))</f>
        <v>0,00</v>
      </c>
      <c r="H9" s="65">
        <f>IF(Juli!$C9="Bildungstag",(Juli!$E9-Juli!$D9-Juli!$F9)*24,IF(Juli!$C9="Gleittag",(Juli!$E9-Juli!$D9-Juli!$F9)*24,IF(Juli!$C9="",(Juli!$E9-Juli!$D9-Juli!$F9)*24,(Deckblatt!$E$8/5))))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Samstag</v>
      </c>
      <c r="B10" s="46">
        <f t="shared" si="0"/>
        <v>45843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IF(Juli!$C10="Bildungstag",(Juli!$E10-Juli!$D10-Juli!$F10)*24,IF(Juli!$C10="Gleittag",(Juli!$E10-Juli!$D10-Juli!$F10)*24,IF(Juli!$C10="",(Juli!$E10-Juli!$D10-Juli!$F10)*24,(Deckblatt!$E$8/5))))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Sonntag</v>
      </c>
      <c r="B11" s="63">
        <f t="shared" si="0"/>
        <v>45844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IF(Juli!$C11="Bildungstag",(Juli!$E11-Juli!$D11-Juli!$F11)*24,IF(Juli!$C11="Gleittag",(Juli!$E11-Juli!$D11-Juli!$F11)*24,IF(Juli!$C11="",(Juli!$E11-Juli!$D11-Juli!$F11)*24,(Deckblatt!$E$8/5))))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Montag</v>
      </c>
      <c r="B12" s="46">
        <f t="shared" si="0"/>
        <v>45845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IF(Juli!$C12="Bildungstag",(Juli!$E12-Juli!$D12-Juli!$F12)*24,IF(Juli!$C12="Gleittag",(Juli!$E12-Juli!$D12-Juli!$F12)*24,IF(Juli!$C12="",(Juli!$E12-Juli!$D12-Juli!$F12)*24,(Deckblatt!$E$8/5))))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Dienstag</v>
      </c>
      <c r="B13" s="63">
        <f t="shared" si="0"/>
        <v>45846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IF(Juli!$C13="Bildungstag",(Juli!$E13-Juli!$D13-Juli!$F13)*24,IF(Juli!$C13="Gleittag",(Juli!$E13-Juli!$D13-Juli!$F13)*24,IF(Juli!$C13="",(Juli!$E13-Juli!$D13-Juli!$F13)*24,(Deckblatt!$E$8/5))))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Mittwoch</v>
      </c>
      <c r="B14" s="46">
        <f t="shared" si="0"/>
        <v>45847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IF(Juli!$C14="Bildungstag",(Juli!$E14-Juli!$D14-Juli!$F14)*24,IF(Juli!$C14="Gleittag",(Juli!$E14-Juli!$D14-Juli!$F14)*24,IF(Juli!$C14="",(Juli!$E14-Juli!$D14-Juli!$F14)*24,(Deckblatt!$E$8/5))))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Donnerstag</v>
      </c>
      <c r="B15" s="63">
        <f t="shared" si="0"/>
        <v>45848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IF(Juli!$C15="Bildungstag",(Juli!$E15-Juli!$D15-Juli!$F15)*24,IF(Juli!$C15="Gleittag",(Juli!$E15-Juli!$D15-Juli!$F15)*24,IF(Juli!$C15="",(Juli!$E15-Juli!$D15-Juli!$F15)*24,(Deckblatt!$E$8/5))))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Freitag</v>
      </c>
      <c r="B16" s="46">
        <f t="shared" si="0"/>
        <v>45849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IF(Juli!$C16="Bildungstag",(Juli!$E16-Juli!$D16-Juli!$F16)*24,IF(Juli!$C16="Gleittag",(Juli!$E16-Juli!$D16-Juli!$F16)*24,IF(Juli!$C16="",(Juli!$E16-Juli!$D16-Juli!$F16)*24,(Deckblatt!$E$8/5))))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Samstag</v>
      </c>
      <c r="B17" s="63">
        <f t="shared" si="0"/>
        <v>45850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IF(Juli!$C17="Bildungstag",(Juli!$E17-Juli!$D17-Juli!$F17)*24,IF(Juli!$C17="Gleittag",(Juli!$E17-Juli!$D17-Juli!$F17)*24,IF(Juli!$C17="",(Juli!$E17-Juli!$D17-Juli!$F17)*24,(Deckblatt!$E$8/5))))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Sonntag</v>
      </c>
      <c r="B18" s="46">
        <f t="shared" si="0"/>
        <v>45851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IF(Juli!$C18="Bildungstag",(Juli!$E18-Juli!$D18-Juli!$F18)*24,IF(Juli!$C18="Gleittag",(Juli!$E18-Juli!$D18-Juli!$F18)*24,IF(Juli!$C18="",(Juli!$E18-Juli!$D18-Juli!$F18)*24,(Deckblatt!$E$8/5))))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Montag</v>
      </c>
      <c r="B19" s="63">
        <f t="shared" si="0"/>
        <v>45852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IF(Juli!$C19="Bildungstag",(Juli!$E19-Juli!$D19-Juli!$F19)*24,IF(Juli!$C19="Gleittag",(Juli!$E19-Juli!$D19-Juli!$F19)*24,IF(Juli!$C19="",(Juli!$E19-Juli!$D19-Juli!$F19)*24,(Deckblatt!$E$8/5))))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Dienstag</v>
      </c>
      <c r="B20" s="46">
        <f t="shared" si="0"/>
        <v>45853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IF(Juli!$C20="Bildungstag",(Juli!$E20-Juli!$D20-Juli!$F20)*24,IF(Juli!$C20="Gleittag",(Juli!$E20-Juli!$D20-Juli!$F20)*24,IF(Juli!$C20="",(Juli!$E20-Juli!$D20-Juli!$F20)*24,(Deckblatt!$E$8/5))))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Mittwoch</v>
      </c>
      <c r="B21" s="63">
        <f t="shared" si="0"/>
        <v>45854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IF(Juli!$C21="Bildungstag",(Juli!$E21-Juli!$D21-Juli!$F21)*24,IF(Juli!$C21="Gleittag",(Juli!$E21-Juli!$D21-Juli!$F21)*24,IF(Juli!$C21="",(Juli!$E21-Juli!$D21-Juli!$F21)*24,(Deckblatt!$E$8/5))))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Donnerstag</v>
      </c>
      <c r="B22" s="46">
        <f t="shared" si="0"/>
        <v>45855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IF(Juli!$C22="Bildungstag",(Juli!$E22-Juli!$D22-Juli!$F22)*24,IF(Juli!$C22="Gleittag",(Juli!$E22-Juli!$D22-Juli!$F22)*24,IF(Juli!$C22="",(Juli!$E22-Juli!$D22-Juli!$F22)*24,(Deckblatt!$E$8/5))))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Freitag</v>
      </c>
      <c r="B23" s="63">
        <f t="shared" si="0"/>
        <v>45856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IF(Juli!$C23="Bildungstag",(Juli!$E23-Juli!$D23-Juli!$F23)*24,IF(Juli!$C23="Gleittag",(Juli!$E23-Juli!$D23-Juli!$F23)*24,IF(Juli!$C23="",(Juli!$E23-Juli!$D23-Juli!$F23)*24,(Deckblatt!$E$8/5))))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Samstag</v>
      </c>
      <c r="B24" s="46">
        <f t="shared" si="0"/>
        <v>45857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IF(Juli!$C24="Bildungstag",(Juli!$E24-Juli!$D24-Juli!$F24)*24,IF(Juli!$C24="Gleittag",(Juli!$E24-Juli!$D24-Juli!$F24)*24,IF(Juli!$C24="",(Juli!$E24-Juli!$D24-Juli!$F24)*24,(Deckblatt!$E$8/5))))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Sonntag</v>
      </c>
      <c r="B25" s="63">
        <f t="shared" si="0"/>
        <v>45858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IF(Juli!$C25="Bildungstag",(Juli!$E25-Juli!$D25-Juli!$F25)*24,IF(Juli!$C25="Gleittag",(Juli!$E25-Juli!$D25-Juli!$F25)*24,IF(Juli!$C25="",(Juli!$E25-Juli!$D25-Juli!$F25)*24,(Deckblatt!$E$8/5))))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Montag</v>
      </c>
      <c r="B26" s="46">
        <f t="shared" si="0"/>
        <v>45859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IF(Juli!$C26="Bildungstag",(Juli!$E26-Juli!$D26-Juli!$F26)*24,IF(Juli!$C26="Gleittag",(Juli!$E26-Juli!$D26-Juli!$F26)*24,IF(Juli!$C26="",(Juli!$E26-Juli!$D26-Juli!$F26)*24,(Deckblatt!$E$8/5))))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Dienstag</v>
      </c>
      <c r="B27" s="63">
        <f t="shared" si="0"/>
        <v>45860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IF(Juli!$C27="Bildungstag",(Juli!$E27-Juli!$D27-Juli!$F27)*24,IF(Juli!$C27="Gleittag",(Juli!$E27-Juli!$D27-Juli!$F27)*24,IF(Juli!$C27="",(Juli!$E27-Juli!$D27-Juli!$F27)*24,(Deckblatt!$E$8/5))))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Mittwoch</v>
      </c>
      <c r="B28" s="46">
        <f t="shared" si="0"/>
        <v>45861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IF(Juli!$C28="Bildungstag",(Juli!$E28-Juli!$D28-Juli!$F28)*24,IF(Juli!$C28="Gleittag",(Juli!$E28-Juli!$D28-Juli!$F28)*24,IF(Juli!$C28="",(Juli!$E28-Juli!$D28-Juli!$F28)*24,(Deckblatt!$E$8/5))))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Donnerstag</v>
      </c>
      <c r="B29" s="63">
        <f t="shared" si="0"/>
        <v>45862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IF(Juli!$C29="Bildungstag",(Juli!$E29-Juli!$D29-Juli!$F29)*24,IF(Juli!$C29="Gleittag",(Juli!$E29-Juli!$D29-Juli!$F29)*24,IF(Juli!$C29="",(Juli!$E29-Juli!$D29-Juli!$F29)*24,(Deckblatt!$E$8/5))))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Freitag</v>
      </c>
      <c r="B30" s="46">
        <f t="shared" si="0"/>
        <v>45863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IF(Juli!$C30="Bildungstag",(Juli!$E30-Juli!$D30-Juli!$F30)*24,IF(Juli!$C30="Gleittag",(Juli!$E30-Juli!$D30-Juli!$F30)*24,IF(Juli!$C30="",(Juli!$E30-Juli!$D30-Juli!$F30)*24,(Deckblatt!$E$8/5))))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Samstag</v>
      </c>
      <c r="B31" s="63">
        <f t="shared" si="0"/>
        <v>45864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IF(Juli!$C31="Bildungstag",(Juli!$E31-Juli!$D31-Juli!$F31)*24,IF(Juli!$C31="Gleittag",(Juli!$E31-Juli!$D31-Juli!$F31)*24,IF(Juli!$C31="",(Juli!$E31-Juli!$D31-Juli!$F31)*24,(Deckblatt!$E$8/5))))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Sonntag</v>
      </c>
      <c r="B32" s="46">
        <f t="shared" si="0"/>
        <v>45865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IF(Juli!$C32="Bildungstag",(Juli!$E32-Juli!$D32-Juli!$F32)*24,IF(Juli!$C32="Gleittag",(Juli!$E32-Juli!$D32-Juli!$F32)*24,IF(Juli!$C32="",(Juli!$E32-Juli!$D32-Juli!$F32)*24,(Deckblatt!$E$8/5))))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Montag</v>
      </c>
      <c r="B33" s="63">
        <f t="shared" si="0"/>
        <v>45866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IF(Juli!$C33="Bildungstag",(Juli!$E33-Juli!$D33-Juli!$F33)*24,IF(Juli!$C33="Gleittag",(Juli!$E33-Juli!$D33-Juli!$F33)*24,IF(Juli!$C33="",(Juli!$E33-Juli!$D33-Juli!$F33)*24,(Deckblatt!$E$8/5))))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Dienstag</v>
      </c>
      <c r="B34" s="46">
        <f t="shared" si="0"/>
        <v>45867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IF(Juli!$C34="Bildungstag",(Juli!$E34-Juli!$D34-Juli!$F34)*24,IF(Juli!$C34="Gleittag",(Juli!$E34-Juli!$D34-Juli!$F34)*24,IF(Juli!$C34="",(Juli!$E34-Juli!$D34-Juli!$F34)*24,(Deckblatt!$E$8/5))))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Mittwoch</v>
      </c>
      <c r="B35" s="63">
        <f t="shared" si="0"/>
        <v>45868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IF(Juli!$C35="Bildungstag",(Juli!$E35-Juli!$D35-Juli!$F35)*24,IF(Juli!$C35="Gleittag",(Juli!$E35-Juli!$D35-Juli!$F35)*24,IF(Juli!$C35="",(Juli!$E35-Juli!$D35-Juli!$F35)*24,(Deckblatt!$E$8/5))))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Donnerstag</v>
      </c>
      <c r="B36" s="84">
        <f t="shared" si="0"/>
        <v>45869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IF(Juli!$C36="Bildungstag",(Juli!$E36-Juli!$D36-Juli!$F36)*24,IF(Juli!$C36="Gleittag",(Juli!$E36-Juli!$D36-Juli!$F36)*24,IF(Juli!$C36="",(Juli!$E36-Juli!$D36-Juli!$F36)*24,(Deckblatt!$E$8/5))))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W698AjhMgTaJa9130mRQQsMOVBjBLGWSuXqmFllJAKzZXZZhoimGnai8E7g4zHfddZGOT/a/RhxgJDT1V+GZrA==" saltValue="xuxCrIUoTOnQdEl0eQv6GQ==" spinCount="100000" sheet="1" objects="1" scenarios="1" selectLockedCells="1"/>
  <mergeCells count="2">
    <mergeCell ref="E1:H1"/>
    <mergeCell ref="G39:H39"/>
  </mergeCells>
  <conditionalFormatting sqref="A6:H36">
    <cfRule type="expression" dxfId="41" priority="1">
      <formula>$C6="Gleittag"</formula>
    </cfRule>
    <cfRule type="expression" dxfId="40" priority="2">
      <formula>$C6="Seminar (BT)"</formula>
    </cfRule>
    <cfRule type="expression" dxfId="39" priority="3">
      <formula>$C6="Sonstiges"</formula>
    </cfRule>
    <cfRule type="expression" dxfId="38" priority="4">
      <formula>$C6="Krank"</formula>
    </cfRule>
    <cfRule type="expression" dxfId="37" priority="5">
      <formula>$C6="Bildungstag"</formula>
    </cfRule>
    <cfRule type="expression" dxfId="36" priority="6">
      <formula>$C6="Urlaub"</formula>
    </cfRule>
  </conditionalFormatting>
  <conditionalFormatting sqref="I17:N17">
    <cfRule type="expression" dxfId="35" priority="7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F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37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Freitag</v>
      </c>
      <c r="B6" s="46">
        <f>DATE(C1,8,1)</f>
        <v>45870</v>
      </c>
      <c r="C6" s="92"/>
      <c r="D6" s="93"/>
      <c r="E6" s="93"/>
      <c r="F6" s="94"/>
      <c r="G6" s="47" t="str">
        <f>IF(AND(C6="",D6=""),"0,00",(Deckblatt!$F$8))</f>
        <v>0,00</v>
      </c>
      <c r="H6" s="48">
        <f>IF('August '!$C6="Bildungstag",('August '!$E6-'August '!$D6-'August '!$F6)*24,IF('August '!$C6="Gleittag",('August '!$E6-'August '!$D6-'August '!$F6)*24,IF('August '!$C6="",('August '!$E6-'August '!$D6-'August '!$F6)*24,(Deckblatt!$E$8/5))))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Samstag</v>
      </c>
      <c r="B7" s="63">
        <f t="shared" ref="B7:B36" si="0">B6+1</f>
        <v>45871</v>
      </c>
      <c r="C7" s="95"/>
      <c r="D7" s="96"/>
      <c r="E7" s="96"/>
      <c r="F7" s="97"/>
      <c r="G7" s="64" t="str">
        <f>IF(AND(C7="",D7=""),"0,00",(Deckblatt!$F$8))</f>
        <v>0,00</v>
      </c>
      <c r="H7" s="65">
        <f>IF('August '!$C7="Bildungstag",('August '!$E7-'August '!$D7-'August '!$F7)*24,IF('August '!$C7="Gleittag",('August '!$E7-'August '!$D7-'August '!$F7)*24,IF('August '!$C7="",('August '!$E7-'August '!$D7-'August '!$F7)*24,(Deckblatt!$E$8/5))))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Sonntag</v>
      </c>
      <c r="B8" s="46">
        <f t="shared" si="0"/>
        <v>45872</v>
      </c>
      <c r="C8" s="92"/>
      <c r="D8" s="93"/>
      <c r="E8" s="93"/>
      <c r="F8" s="94"/>
      <c r="G8" s="47" t="str">
        <f>IF(AND(C8="",D8=""),"0,00",(Deckblatt!$F$8))</f>
        <v>0,00</v>
      </c>
      <c r="H8" s="50">
        <f>IF('August '!$C8="Bildungstag",('August '!$E8-'August '!$D8-'August '!$F8)*24,IF('August '!$C8="Gleittag",('August '!$E8-'August '!$D8-'August '!$F8)*24,IF('August '!$C8="",('August '!$E8-'August '!$D8-'August '!$F8)*24,(Deckblatt!$E$8/5))))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Montag</v>
      </c>
      <c r="B9" s="63">
        <f t="shared" si="0"/>
        <v>45873</v>
      </c>
      <c r="C9" s="95"/>
      <c r="D9" s="96"/>
      <c r="E9" s="96"/>
      <c r="F9" s="97"/>
      <c r="G9" s="64" t="str">
        <f>IF(AND(C9="",D9=""),"0,00",(Deckblatt!$F$8))</f>
        <v>0,00</v>
      </c>
      <c r="H9" s="65">
        <f>IF('August '!$C9="Bildungstag",('August '!$E9-'August '!$D9-'August '!$F9)*24,IF('August '!$C9="Gleittag",('August '!$E9-'August '!$D9-'August '!$F9)*24,IF('August '!$C9="",('August '!$E9-'August '!$D9-'August '!$F9)*24,(Deckblatt!$E$8/5))))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Dienstag</v>
      </c>
      <c r="B10" s="46">
        <f t="shared" si="0"/>
        <v>45874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IF('August '!$C10="Bildungstag",('August '!$E10-'August '!$D10-'August '!$F10)*24,IF('August '!$C10="Gleittag",('August '!$E10-'August '!$D10-'August '!$F10)*24,IF('August '!$C10="",('August '!$E10-'August '!$D10-'August '!$F10)*24,(Deckblatt!$E$8/5))))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Mittwoch</v>
      </c>
      <c r="B11" s="63">
        <f t="shared" si="0"/>
        <v>45875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IF('August '!$C11="Bildungstag",('August '!$E11-'August '!$D11-'August '!$F11)*24,IF('August '!$C11="Gleittag",('August '!$E11-'August '!$D11-'August '!$F11)*24,IF('August '!$C11="",('August '!$E11-'August '!$D11-'August '!$F11)*24,(Deckblatt!$E$8/5))))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Donnerstag</v>
      </c>
      <c r="B12" s="46">
        <f t="shared" si="0"/>
        <v>45876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IF('August '!$C12="Bildungstag",('August '!$E12-'August '!$D12-'August '!$F12)*24,IF('August '!$C12="Gleittag",('August '!$E12-'August '!$D12-'August '!$F12)*24,IF('August '!$C12="",('August '!$E12-'August '!$D12-'August '!$F12)*24,(Deckblatt!$E$8/5))))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Freitag</v>
      </c>
      <c r="B13" s="63">
        <f t="shared" si="0"/>
        <v>45877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IF('August '!$C13="Bildungstag",('August '!$E13-'August '!$D13-'August '!$F13)*24,IF('August '!$C13="Gleittag",('August '!$E13-'August '!$D13-'August '!$F13)*24,IF('August '!$C13="",('August '!$E13-'August '!$D13-'August '!$F13)*24,(Deckblatt!$E$8/5))))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Samstag</v>
      </c>
      <c r="B14" s="46">
        <f t="shared" si="0"/>
        <v>45878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IF('August '!$C14="Bildungstag",('August '!$E14-'August '!$D14-'August '!$F14)*24,IF('August '!$C14="Gleittag",('August '!$E14-'August '!$D14-'August '!$F14)*24,IF('August '!$C14="",('August '!$E14-'August '!$D14-'August '!$F14)*24,(Deckblatt!$E$8/5))))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Sonntag</v>
      </c>
      <c r="B15" s="63">
        <f t="shared" si="0"/>
        <v>45879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IF('August '!$C15="Bildungstag",('August '!$E15-'August '!$D15-'August '!$F15)*24,IF('August '!$C15="Gleittag",('August '!$E15-'August '!$D15-'August '!$F15)*24,IF('August '!$C15="",('August '!$E15-'August '!$D15-'August '!$F15)*24,(Deckblatt!$E$8/5))))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Montag</v>
      </c>
      <c r="B16" s="46">
        <f t="shared" si="0"/>
        <v>45880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IF('August '!$C16="Bildungstag",('August '!$E16-'August '!$D16-'August '!$F16)*24,IF('August '!$C16="Gleittag",('August '!$E16-'August '!$D16-'August '!$F16)*24,IF('August '!$C16="",('August '!$E16-'August '!$D16-'August '!$F16)*24,(Deckblatt!$E$8/5))))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Dienstag</v>
      </c>
      <c r="B17" s="63">
        <f t="shared" si="0"/>
        <v>45881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IF('August '!$C17="Bildungstag",('August '!$E17-'August '!$D17-'August '!$F17)*24,IF('August '!$C17="Gleittag",('August '!$E17-'August '!$D17-'August '!$F17)*24,IF('August '!$C17="",('August '!$E17-'August '!$D17-'August '!$F17)*24,(Deckblatt!$E$8/5))))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Mittwoch</v>
      </c>
      <c r="B18" s="46">
        <f t="shared" si="0"/>
        <v>45882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IF('August '!$C18="Bildungstag",('August '!$E18-'August '!$D18-'August '!$F18)*24,IF('August '!$C18="Gleittag",('August '!$E18-'August '!$D18-'August '!$F18)*24,IF('August '!$C18="",('August '!$E18-'August '!$D18-'August '!$F18)*24,(Deckblatt!$E$8/5))))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Donnerstag</v>
      </c>
      <c r="B19" s="63">
        <f t="shared" si="0"/>
        <v>45883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IF('August '!$C19="Bildungstag",('August '!$E19-'August '!$D19-'August '!$F19)*24,IF('August '!$C19="Gleittag",('August '!$E19-'August '!$D19-'August '!$F19)*24,IF('August '!$C19="",('August '!$E19-'August '!$D19-'August '!$F19)*24,(Deckblatt!$E$8/5))))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Freitag</v>
      </c>
      <c r="B20" s="46">
        <f t="shared" si="0"/>
        <v>45884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IF('August '!$C20="Bildungstag",('August '!$E20-'August '!$D20-'August '!$F20)*24,IF('August '!$C20="Gleittag",('August '!$E20-'August '!$D20-'August '!$F20)*24,IF('August '!$C20="",('August '!$E20-'August '!$D20-'August '!$F20)*24,(Deckblatt!$E$8/5))))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Samstag</v>
      </c>
      <c r="B21" s="63">
        <f t="shared" si="0"/>
        <v>45885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IF('August '!$C21="Bildungstag",('August '!$E21-'August '!$D21-'August '!$F21)*24,IF('August '!$C21="Gleittag",('August '!$E21-'August '!$D21-'August '!$F21)*24,IF('August '!$C21="",('August '!$E21-'August '!$D21-'August '!$F21)*24,(Deckblatt!$E$8/5))))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Sonntag</v>
      </c>
      <c r="B22" s="46">
        <f t="shared" si="0"/>
        <v>45886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IF('August '!$C22="Bildungstag",('August '!$E22-'August '!$D22-'August '!$F22)*24,IF('August '!$C22="Gleittag",('August '!$E22-'August '!$D22-'August '!$F22)*24,IF('August '!$C22="",('August '!$E22-'August '!$D22-'August '!$F22)*24,(Deckblatt!$E$8/5))))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Montag</v>
      </c>
      <c r="B23" s="63">
        <f t="shared" si="0"/>
        <v>45887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IF('August '!$C23="Bildungstag",('August '!$E23-'August '!$D23-'August '!$F23)*24,IF('August '!$C23="Gleittag",('August '!$E23-'August '!$D23-'August '!$F23)*24,IF('August '!$C23="",('August '!$E23-'August '!$D23-'August '!$F23)*24,(Deckblatt!$E$8/5))))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Dienstag</v>
      </c>
      <c r="B24" s="46">
        <f t="shared" si="0"/>
        <v>45888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IF('August '!$C24="Bildungstag",('August '!$E24-'August '!$D24-'August '!$F24)*24,IF('August '!$C24="Gleittag",('August '!$E24-'August '!$D24-'August '!$F24)*24,IF('August '!$C24="",('August '!$E24-'August '!$D24-'August '!$F24)*24,(Deckblatt!$E$8/5))))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Mittwoch</v>
      </c>
      <c r="B25" s="63">
        <f t="shared" si="0"/>
        <v>45889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IF('August '!$C25="Bildungstag",('August '!$E25-'August '!$D25-'August '!$F25)*24,IF('August '!$C25="Gleittag",('August '!$E25-'August '!$D25-'August '!$F25)*24,IF('August '!$C25="",('August '!$E25-'August '!$D25-'August '!$F25)*24,(Deckblatt!$E$8/5))))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Donnerstag</v>
      </c>
      <c r="B26" s="46">
        <f t="shared" si="0"/>
        <v>45890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IF('August '!$C26="Bildungstag",('August '!$E26-'August '!$D26-'August '!$F26)*24,IF('August '!$C26="Gleittag",('August '!$E26-'August '!$D26-'August '!$F26)*24,IF('August '!$C26="",('August '!$E26-'August '!$D26-'August '!$F26)*24,(Deckblatt!$E$8/5))))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Freitag</v>
      </c>
      <c r="B27" s="63">
        <f t="shared" si="0"/>
        <v>45891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IF('August '!$C27="Bildungstag",('August '!$E27-'August '!$D27-'August '!$F27)*24,IF('August '!$C27="Gleittag",('August '!$E27-'August '!$D27-'August '!$F27)*24,IF('August '!$C27="",('August '!$E27-'August '!$D27-'August '!$F27)*24,(Deckblatt!$E$8/5))))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Samstag</v>
      </c>
      <c r="B28" s="46">
        <f t="shared" si="0"/>
        <v>45892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IF('August '!$C28="Bildungstag",('August '!$E28-'August '!$D28-'August '!$F28)*24,IF('August '!$C28="Gleittag",('August '!$E28-'August '!$D28-'August '!$F28)*24,IF('August '!$C28="",('August '!$E28-'August '!$D28-'August '!$F28)*24,(Deckblatt!$E$8/5))))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Sonntag</v>
      </c>
      <c r="B29" s="63">
        <f t="shared" si="0"/>
        <v>45893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IF('August '!$C29="Bildungstag",('August '!$E29-'August '!$D29-'August '!$F29)*24,IF('August '!$C29="Gleittag",('August '!$E29-'August '!$D29-'August '!$F29)*24,IF('August '!$C29="",('August '!$E29-'August '!$D29-'August '!$F29)*24,(Deckblatt!$E$8/5))))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Montag</v>
      </c>
      <c r="B30" s="46">
        <f t="shared" si="0"/>
        <v>45894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IF('August '!$C30="Bildungstag",('August '!$E30-'August '!$D30-'August '!$F30)*24,IF('August '!$C30="Gleittag",('August '!$E30-'August '!$D30-'August '!$F30)*24,IF('August '!$C30="",('August '!$E30-'August '!$D30-'August '!$F30)*24,(Deckblatt!$E$8/5))))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Dienstag</v>
      </c>
      <c r="B31" s="63">
        <f t="shared" si="0"/>
        <v>45895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IF('August '!$C31="Bildungstag",('August '!$E31-'August '!$D31-'August '!$F31)*24,IF('August '!$C31="Gleittag",('August '!$E31-'August '!$D31-'August '!$F31)*24,IF('August '!$C31="",('August '!$E31-'August '!$D31-'August '!$F31)*24,(Deckblatt!$E$8/5))))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Mittwoch</v>
      </c>
      <c r="B32" s="46">
        <f t="shared" si="0"/>
        <v>45896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IF('August '!$C32="Bildungstag",('August '!$E32-'August '!$D32-'August '!$F32)*24,IF('August '!$C32="Gleittag",('August '!$E32-'August '!$D32-'August '!$F32)*24,IF('August '!$C32="",('August '!$E32-'August '!$D32-'August '!$F32)*24,(Deckblatt!$E$8/5))))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Donnerstag</v>
      </c>
      <c r="B33" s="63">
        <f t="shared" si="0"/>
        <v>45897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IF('August '!$C33="Bildungstag",('August '!$E33-'August '!$D33-'August '!$F33)*24,IF('August '!$C33="Gleittag",('August '!$E33-'August '!$D33-'August '!$F33)*24,IF('August '!$C33="",('August '!$E33-'August '!$D33-'August '!$F33)*24,(Deckblatt!$E$8/5))))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Freitag</v>
      </c>
      <c r="B34" s="46">
        <f t="shared" si="0"/>
        <v>45898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IF('August '!$C34="Bildungstag",('August '!$E34-'August '!$D34-'August '!$F34)*24,IF('August '!$C34="Gleittag",('August '!$E34-'August '!$D34-'August '!$F34)*24,IF('August '!$C34="",('August '!$E34-'August '!$D34-'August '!$F34)*24,(Deckblatt!$E$8/5))))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Samstag</v>
      </c>
      <c r="B35" s="63">
        <f t="shared" si="0"/>
        <v>45899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IF('August '!$C35="Bildungstag",('August '!$E35-'August '!$D35-'August '!$F35)*24,IF('August '!$C35="Gleittag",('August '!$E35-'August '!$D35-'August '!$F35)*24,IF('August '!$C35="",('August '!$E35-'August '!$D35-'August '!$F35)*24,(Deckblatt!$E$8/5))))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Sonntag</v>
      </c>
      <c r="B36" s="84">
        <f t="shared" si="0"/>
        <v>45900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IF('August '!$C36="Bildungstag",('August '!$E36-'August '!$D36-'August '!$F36)*24,IF('August '!$C36="Gleittag",('August '!$E36-'August '!$D36-'August '!$F36)*24,IF('August '!$C36="",('August '!$E36-'August '!$D36-'August '!$F36)*24,(Deckblatt!$E$8/5))))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K0lFYZ0mubJ1KE/OZ/qfd+lN1HkkVYmYwpQQ3YtHD2U82FwSPd9whSyK9TQNXFvA8L0VA+oDz/jvefRGM48iow==" saltValue="5gq3Uev+2G3G2HpuyDnMKQ==" spinCount="100000" sheet="1" objects="1" scenarios="1" selectLockedCells="1"/>
  <mergeCells count="2">
    <mergeCell ref="E1:H1"/>
    <mergeCell ref="G39:H39"/>
  </mergeCells>
  <conditionalFormatting sqref="A6:H36">
    <cfRule type="expression" dxfId="34" priority="1">
      <formula>$C6="Gleittag"</formula>
    </cfRule>
    <cfRule type="expression" dxfId="33" priority="2">
      <formula>$C6="Seminar (BT)"</formula>
    </cfRule>
    <cfRule type="expression" dxfId="32" priority="3">
      <formula>$C6="Sonstiges"</formula>
    </cfRule>
    <cfRule type="expression" dxfId="31" priority="4">
      <formula>$C6="Krank"</formula>
    </cfRule>
    <cfRule type="expression" dxfId="30" priority="5">
      <formula>$C6="Bildungstag"</formula>
    </cfRule>
    <cfRule type="expression" dxfId="29" priority="6">
      <formula>$C6="Urlaub"</formula>
    </cfRule>
  </conditionalFormatting>
  <conditionalFormatting sqref="I17:N17">
    <cfRule type="expression" dxfId="28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0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38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Montag</v>
      </c>
      <c r="B6" s="46">
        <f>DATE(C1,9,1)</f>
        <v>45901</v>
      </c>
      <c r="C6" s="92"/>
      <c r="D6" s="93"/>
      <c r="E6" s="93"/>
      <c r="F6" s="94"/>
      <c r="G6" s="47" t="str">
        <f>IF(AND(C6="",D6=""),"0,00",(Deckblatt!$F$8))</f>
        <v>0,00</v>
      </c>
      <c r="H6" s="48">
        <f>IF('September '!$C6="Bildungstag",('September '!$E6-'September '!$D6-'September '!$F6)*24,IF('September '!$C6="Gleittag",('September '!$E6-'September '!$D6-'September '!$F6)*24,IF('September '!$C6="",('September '!$E6-'September '!$D6-'September '!$F6)*24,(Deckblatt!$E$8/5))))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Dienstag</v>
      </c>
      <c r="B7" s="63">
        <f t="shared" ref="B7:B35" si="0">B6+1</f>
        <v>45902</v>
      </c>
      <c r="C7" s="95"/>
      <c r="D7" s="96"/>
      <c r="E7" s="96"/>
      <c r="F7" s="97"/>
      <c r="G7" s="64" t="str">
        <f>IF(AND(C7="",D7=""),"0,00",(Deckblatt!$F$8))</f>
        <v>0,00</v>
      </c>
      <c r="H7" s="65">
        <f>IF('September '!$C7="Bildungstag",('September '!$E7-'September '!$D7-'September '!$F7)*24,IF('September '!$C7="Gleittag",('September '!$E7-'September '!$D7-'September '!$F7)*24,IF('September '!$C7="",('September '!$E7-'September '!$D7-'September '!$F7)*24,(Deckblatt!$E$8/5))))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Mittwoch</v>
      </c>
      <c r="B8" s="46">
        <f t="shared" si="0"/>
        <v>45903</v>
      </c>
      <c r="C8" s="92"/>
      <c r="D8" s="93"/>
      <c r="E8" s="93"/>
      <c r="F8" s="94"/>
      <c r="G8" s="47" t="str">
        <f>IF(AND(C8="",D8=""),"0,00",(Deckblatt!$F$8))</f>
        <v>0,00</v>
      </c>
      <c r="H8" s="50">
        <f>IF('September '!$C8="Bildungstag",('September '!$E8-'September '!$D8-'September '!$F8)*24,IF('September '!$C8="Gleittag",('September '!$E8-'September '!$D8-'September '!$F8)*24,IF('September '!$C8="",('September '!$E8-'September '!$D8-'September '!$F8)*24,(Deckblatt!$E$8/5))))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Donnerstag</v>
      </c>
      <c r="B9" s="63">
        <f t="shared" si="0"/>
        <v>45904</v>
      </c>
      <c r="C9" s="95"/>
      <c r="D9" s="96"/>
      <c r="E9" s="96"/>
      <c r="F9" s="97"/>
      <c r="G9" s="64" t="str">
        <f>IF(AND(C9="",D9=""),"0,00",(Deckblatt!$F$8))</f>
        <v>0,00</v>
      </c>
      <c r="H9" s="65">
        <f>IF('September '!$C9="Bildungstag",('September '!$E9-'September '!$D9-'September '!$F9)*24,IF('September '!$C9="Gleittag",('September '!$E9-'September '!$D9-'September '!$F9)*24,IF('September '!$C9="",('September '!$E9-'September '!$D9-'September '!$F9)*24,(Deckblatt!$E$8/5))))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Freitag</v>
      </c>
      <c r="B10" s="46">
        <f t="shared" si="0"/>
        <v>45905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IF('September '!$C10="Bildungstag",('September '!$E10-'September '!$D10-'September '!$F10)*24,IF('September '!$C10="Gleittag",('September '!$E10-'September '!$D10-'September '!$F10)*24,IF('September '!$C10="",('September '!$E10-'September '!$D10-'September '!$F10)*24,(Deckblatt!$E$8/5))))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Samstag</v>
      </c>
      <c r="B11" s="63">
        <f t="shared" si="0"/>
        <v>45906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IF('September '!$C11="Bildungstag",('September '!$E11-'September '!$D11-'September '!$F11)*24,IF('September '!$C11="Gleittag",('September '!$E11-'September '!$D11-'September '!$F11)*24,IF('September '!$C11="",('September '!$E11-'September '!$D11-'September '!$F11)*24,(Deckblatt!$E$8/5))))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Sonntag</v>
      </c>
      <c r="B12" s="46">
        <f t="shared" si="0"/>
        <v>45907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IF('September '!$C12="Bildungstag",('September '!$E12-'September '!$D12-'September '!$F12)*24,IF('September '!$C12="Gleittag",('September '!$E12-'September '!$D12-'September '!$F12)*24,IF('September '!$C12="",('September '!$E12-'September '!$D12-'September '!$F12)*24,(Deckblatt!$E$8/5))))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Montag</v>
      </c>
      <c r="B13" s="63">
        <f t="shared" si="0"/>
        <v>45908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IF('September '!$C13="Bildungstag",('September '!$E13-'September '!$D13-'September '!$F13)*24,IF('September '!$C13="Gleittag",('September '!$E13-'September '!$D13-'September '!$F13)*24,IF('September '!$C13="",('September '!$E13-'September '!$D13-'September '!$F13)*24,(Deckblatt!$E$8/5))))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Dienstag</v>
      </c>
      <c r="B14" s="46">
        <f t="shared" si="0"/>
        <v>45909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IF('September '!$C14="Bildungstag",('September '!$E14-'September '!$D14-'September '!$F14)*24,IF('September '!$C14="Gleittag",('September '!$E14-'September '!$D14-'September '!$F14)*24,IF('September '!$C14="",('September '!$E14-'September '!$D14-'September '!$F14)*24,(Deckblatt!$E$8/5))))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Mittwoch</v>
      </c>
      <c r="B15" s="63">
        <f t="shared" si="0"/>
        <v>45910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IF('September '!$C15="Bildungstag",('September '!$E15-'September '!$D15-'September '!$F15)*24,IF('September '!$C15="Gleittag",('September '!$E15-'September '!$D15-'September '!$F15)*24,IF('September '!$C15="",('September '!$E15-'September '!$D15-'September '!$F15)*24,(Deckblatt!$E$8/5))))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Donnerstag</v>
      </c>
      <c r="B16" s="46">
        <f t="shared" si="0"/>
        <v>45911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IF('September '!$C16="Bildungstag",('September '!$E16-'September '!$D16-'September '!$F16)*24,IF('September '!$C16="Gleittag",('September '!$E16-'September '!$D16-'September '!$F16)*24,IF('September '!$C16="",('September '!$E16-'September '!$D16-'September '!$F16)*24,(Deckblatt!$E$8/5))))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Freitag</v>
      </c>
      <c r="B17" s="63">
        <f t="shared" si="0"/>
        <v>45912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IF('September '!$C17="Bildungstag",('September '!$E17-'September '!$D17-'September '!$F17)*24,IF('September '!$C17="Gleittag",('September '!$E17-'September '!$D17-'September '!$F17)*24,IF('September '!$C17="",('September '!$E17-'September '!$D17-'September '!$F17)*24,(Deckblatt!$E$8/5))))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Samstag</v>
      </c>
      <c r="B18" s="46">
        <f t="shared" si="0"/>
        <v>45913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IF('September '!$C18="Bildungstag",('September '!$E18-'September '!$D18-'September '!$F18)*24,IF('September '!$C18="Gleittag",('September '!$E18-'September '!$D18-'September '!$F18)*24,IF('September '!$C18="",('September '!$E18-'September '!$D18-'September '!$F18)*24,(Deckblatt!$E$8/5))))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Sonntag</v>
      </c>
      <c r="B19" s="63">
        <f t="shared" si="0"/>
        <v>45914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IF('September '!$C19="Bildungstag",('September '!$E19-'September '!$D19-'September '!$F19)*24,IF('September '!$C19="Gleittag",('September '!$E19-'September '!$D19-'September '!$F19)*24,IF('September '!$C19="",('September '!$E19-'September '!$D19-'September '!$F19)*24,(Deckblatt!$E$8/5))))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Montag</v>
      </c>
      <c r="B20" s="46">
        <f t="shared" si="0"/>
        <v>45915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IF('September '!$C20="Bildungstag",('September '!$E20-'September '!$D20-'September '!$F20)*24,IF('September '!$C20="Gleittag",('September '!$E20-'September '!$D20-'September '!$F20)*24,IF('September '!$C20="",('September '!$E20-'September '!$D20-'September '!$F20)*24,(Deckblatt!$E$8/5))))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Dienstag</v>
      </c>
      <c r="B21" s="63">
        <f t="shared" si="0"/>
        <v>45916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IF('September '!$C21="Bildungstag",('September '!$E21-'September '!$D21-'September '!$F21)*24,IF('September '!$C21="Gleittag",('September '!$E21-'September '!$D21-'September '!$F21)*24,IF('September '!$C21="",('September '!$E21-'September '!$D21-'September '!$F21)*24,(Deckblatt!$E$8/5))))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Mittwoch</v>
      </c>
      <c r="B22" s="46">
        <f t="shared" si="0"/>
        <v>45917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IF('September '!$C22="Bildungstag",('September '!$E22-'September '!$D22-'September '!$F22)*24,IF('September '!$C22="Gleittag",('September '!$E22-'September '!$D22-'September '!$F22)*24,IF('September '!$C22="",('September '!$E22-'September '!$D22-'September '!$F22)*24,(Deckblatt!$E$8/5))))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Donnerstag</v>
      </c>
      <c r="B23" s="63">
        <f t="shared" si="0"/>
        <v>45918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IF('September '!$C23="Bildungstag",('September '!$E23-'September '!$D23-'September '!$F23)*24,IF('September '!$C23="Gleittag",('September '!$E23-'September '!$D23-'September '!$F23)*24,IF('September '!$C23="",('September '!$E23-'September '!$D23-'September '!$F23)*24,(Deckblatt!$E$8/5))))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Freitag</v>
      </c>
      <c r="B24" s="46">
        <f t="shared" si="0"/>
        <v>45919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IF('September '!$C24="Bildungstag",('September '!$E24-'September '!$D24-'September '!$F24)*24,IF('September '!$C24="Gleittag",('September '!$E24-'September '!$D24-'September '!$F24)*24,IF('September '!$C24="",('September '!$E24-'September '!$D24-'September '!$F24)*24,(Deckblatt!$E$8/5))))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Samstag</v>
      </c>
      <c r="B25" s="63">
        <f t="shared" si="0"/>
        <v>45920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IF('September '!$C25="Bildungstag",('September '!$E25-'September '!$D25-'September '!$F25)*24,IF('September '!$C25="Gleittag",('September '!$E25-'September '!$D25-'September '!$F25)*24,IF('September '!$C25="",('September '!$E25-'September '!$D25-'September '!$F25)*24,(Deckblatt!$E$8/5))))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Sonntag</v>
      </c>
      <c r="B26" s="46">
        <f t="shared" si="0"/>
        <v>45921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IF('September '!$C26="Bildungstag",('September '!$E26-'September '!$D26-'September '!$F26)*24,IF('September '!$C26="Gleittag",('September '!$E26-'September '!$D26-'September '!$F26)*24,IF('September '!$C26="",('September '!$E26-'September '!$D26-'September '!$F26)*24,(Deckblatt!$E$8/5))))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Montag</v>
      </c>
      <c r="B27" s="63">
        <f t="shared" si="0"/>
        <v>45922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IF('September '!$C27="Bildungstag",('September '!$E27-'September '!$D27-'September '!$F27)*24,IF('September '!$C27="Gleittag",('September '!$E27-'September '!$D27-'September '!$F27)*24,IF('September '!$C27="",('September '!$E27-'September '!$D27-'September '!$F27)*24,(Deckblatt!$E$8/5))))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Dienstag</v>
      </c>
      <c r="B28" s="46">
        <f t="shared" si="0"/>
        <v>45923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IF('September '!$C28="Bildungstag",('September '!$E28-'September '!$D28-'September '!$F28)*24,IF('September '!$C28="Gleittag",('September '!$E28-'September '!$D28-'September '!$F28)*24,IF('September '!$C28="",('September '!$E28-'September '!$D28-'September '!$F28)*24,(Deckblatt!$E$8/5))))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Mittwoch</v>
      </c>
      <c r="B29" s="63">
        <f t="shared" si="0"/>
        <v>45924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IF('September '!$C29="Bildungstag",('September '!$E29-'September '!$D29-'September '!$F29)*24,IF('September '!$C29="Gleittag",('September '!$E29-'September '!$D29-'September '!$F29)*24,IF('September '!$C29="",('September '!$E29-'September '!$D29-'September '!$F29)*24,(Deckblatt!$E$8/5))))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Donnerstag</v>
      </c>
      <c r="B30" s="46">
        <f t="shared" si="0"/>
        <v>45925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IF('September '!$C30="Bildungstag",('September '!$E30-'September '!$D30-'September '!$F30)*24,IF('September '!$C30="Gleittag",('September '!$E30-'September '!$D30-'September '!$F30)*24,IF('September '!$C30="",('September '!$E30-'September '!$D30-'September '!$F30)*24,(Deckblatt!$E$8/5))))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Freitag</v>
      </c>
      <c r="B31" s="63">
        <f t="shared" si="0"/>
        <v>45926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IF('September '!$C31="Bildungstag",('September '!$E31-'September '!$D31-'September '!$F31)*24,IF('September '!$C31="Gleittag",('September '!$E31-'September '!$D31-'September '!$F31)*24,IF('September '!$C31="",('September '!$E31-'September '!$D31-'September '!$F31)*24,(Deckblatt!$E$8/5))))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Samstag</v>
      </c>
      <c r="B32" s="46">
        <f t="shared" si="0"/>
        <v>45927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IF('September '!$C32="Bildungstag",('September '!$E32-'September '!$D32-'September '!$F32)*24,IF('September '!$C32="Gleittag",('September '!$E32-'September '!$D32-'September '!$F32)*24,IF('September '!$C32="",('September '!$E32-'September '!$D32-'September '!$F32)*24,(Deckblatt!$E$8/5))))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Sonntag</v>
      </c>
      <c r="B33" s="63">
        <f t="shared" si="0"/>
        <v>45928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IF('September '!$C33="Bildungstag",('September '!$E33-'September '!$D33-'September '!$F33)*24,IF('September '!$C33="Gleittag",('September '!$E33-'September '!$D33-'September '!$F33)*24,IF('September '!$C33="",('September '!$E33-'September '!$D33-'September '!$F33)*24,(Deckblatt!$E$8/5))))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Montag</v>
      </c>
      <c r="B34" s="46">
        <f t="shared" si="0"/>
        <v>45929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IF('September '!$C34="Bildungstag",('September '!$E34-'September '!$D34-'September '!$F34)*24,IF('September '!$C34="Gleittag",('September '!$E34-'September '!$D34-'September '!$F34)*24,IF('September '!$C34="",('September '!$E34-'September '!$D34-'September '!$F34)*24,(Deckblatt!$E$8/5))))</f>
        <v>0</v>
      </c>
    </row>
    <row r="35" spans="1:12" ht="16.5" customHeight="1" x14ac:dyDescent="0.5">
      <c r="A35" s="87" t="str">
        <f>IF(ISNUMBER(VLOOKUP(B35,Feiertage!$B:$B,1,FALSE))=TRUE,"Feiertag",TEXT(B35,"TTTT"))</f>
        <v>Dienstag</v>
      </c>
      <c r="B35" s="88">
        <f t="shared" si="0"/>
        <v>45930</v>
      </c>
      <c r="C35" s="101"/>
      <c r="D35" s="102"/>
      <c r="E35" s="102"/>
      <c r="F35" s="103"/>
      <c r="G35" s="89" t="str">
        <f>IF(AND(C35="",D35=""),"0,00",(Deckblatt!$F$8))</f>
        <v>0,00</v>
      </c>
      <c r="H35" s="90">
        <f>IF('September '!$C35="Bildungstag",('September '!$E35-'September '!$D35-'September '!$F35)*24,IF('September '!$C35="Gleittag",('September '!$E35-'September '!$D35-'September '!$F35)*24,IF('September '!$C35="",('September '!$E35-'September '!$D35-'September '!$F35)*24,(Deckblatt!$E$8/5))))</f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>
        <f t="shared" ref="G36:H36" si="1">SUM(G6:G35)</f>
        <v>0</v>
      </c>
      <c r="H36" s="54">
        <f t="shared" si="1"/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/>
      <c r="H37" s="54"/>
    </row>
    <row r="38" spans="1:12" ht="16.5" customHeight="1" x14ac:dyDescent="0.5">
      <c r="A38" s="3"/>
      <c r="B38" s="8"/>
      <c r="C38" s="3"/>
      <c r="D38" s="55" t="s">
        <v>34</v>
      </c>
      <c r="E38" s="56"/>
      <c r="F38" s="57"/>
      <c r="G38" s="151">
        <f>SUM(H36-G36)</f>
        <v>0</v>
      </c>
      <c r="H38" s="15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 t="s">
        <v>35</v>
      </c>
      <c r="B41" s="8"/>
      <c r="C41" s="3"/>
      <c r="D41" s="60"/>
      <c r="E41" s="60"/>
      <c r="F41" s="60"/>
      <c r="G41" s="3"/>
      <c r="H41" s="3"/>
      <c r="L41" s="22"/>
    </row>
    <row r="42" spans="1:12" ht="16.5" customHeight="1" x14ac:dyDescent="0.5">
      <c r="A42" s="3"/>
      <c r="B42" s="8"/>
      <c r="C42" s="3"/>
      <c r="D42" s="3"/>
      <c r="E42" s="3"/>
      <c r="F42" s="3"/>
      <c r="G42" s="3"/>
      <c r="H42" s="3"/>
    </row>
    <row r="43" spans="1:12" ht="16.5" customHeight="1" x14ac:dyDescent="0.5">
      <c r="A43" s="3" t="s">
        <v>36</v>
      </c>
      <c r="B43" s="8"/>
      <c r="C43" s="3"/>
      <c r="D43" s="60"/>
      <c r="E43" s="60"/>
      <c r="F43" s="60"/>
      <c r="G43" s="3"/>
      <c r="H43" s="3"/>
      <c r="J43" s="22"/>
      <c r="K43" s="22"/>
    </row>
    <row r="44" spans="1:12" ht="16.5" customHeight="1" x14ac:dyDescent="0.5">
      <c r="A44" s="3"/>
      <c r="B44" s="8"/>
      <c r="C44" s="3"/>
      <c r="D44" s="3"/>
      <c r="E44" s="3"/>
      <c r="F44" s="3"/>
      <c r="G44" s="3"/>
      <c r="H44" s="3"/>
      <c r="J44" s="22"/>
      <c r="K44" s="22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9xyEPVpctKCDGvfH8y2A9K9MPB5c236m6SbLEjjQ8eHt9doBW6n2RXliWG38iOCkYKSud6lXWsjlx9Dw6yYiKA==" saltValue="q4tmcqNy0GxNVq/VCYPWjQ==" spinCount="100000" sheet="1" objects="1" scenarios="1" selectLockedCells="1"/>
  <mergeCells count="2">
    <mergeCell ref="E1:H1"/>
    <mergeCell ref="G38:H38"/>
  </mergeCells>
  <conditionalFormatting sqref="A6:H35">
    <cfRule type="expression" dxfId="27" priority="1">
      <formula>$C6="Gleittag"</formula>
    </cfRule>
    <cfRule type="expression" dxfId="26" priority="2">
      <formula>$C6="Seminar (BT)"</formula>
    </cfRule>
    <cfRule type="expression" dxfId="25" priority="3">
      <formula>$C6="Sonstiges"</formula>
    </cfRule>
    <cfRule type="expression" dxfId="24" priority="4">
      <formula>$C6="Krank"</formula>
    </cfRule>
    <cfRule type="expression" dxfId="23" priority="5">
      <formula>$C6="Bildungstag"</formula>
    </cfRule>
    <cfRule type="expression" dxfId="22" priority="6">
      <formula>$C6="Urlaub"</formula>
    </cfRule>
  </conditionalFormatting>
  <conditionalFormatting sqref="I17:N17">
    <cfRule type="expression" dxfId="21" priority="7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100-000000000000}">
          <x14:formula1>
            <xm:f>Feiertage!$A$41:$A$47</xm:f>
          </x14:formula1>
          <xm:sqref>C6:C35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39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Mittwoch</v>
      </c>
      <c r="B6" s="46">
        <f>DATE(C1,10,1)</f>
        <v>45931</v>
      </c>
      <c r="C6" s="92"/>
      <c r="D6" s="93"/>
      <c r="E6" s="93"/>
      <c r="F6" s="94"/>
      <c r="G6" s="47" t="str">
        <f>IF(AND(C6="",D6=""),"0,00",(Deckblatt!$F$8))</f>
        <v>0,00</v>
      </c>
      <c r="H6" s="48">
        <f>IF('Oktober '!$C6="Bildungstag",('Oktober '!$E6-'Oktober '!$D6-'Oktober '!$F6)*24,IF('Oktober '!$C6="Gleittag",('Oktober '!$E6-'Oktober '!$D6-'Oktober '!$F6)*24,IF('Oktober '!$C6="",('Oktober '!$E6-'Oktober '!$D6-'Oktober '!$F6)*24,(Deckblatt!$E$8/5))))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Donnerstag</v>
      </c>
      <c r="B7" s="63">
        <f t="shared" ref="B7:B36" si="0">B6+1</f>
        <v>45932</v>
      </c>
      <c r="C7" s="95"/>
      <c r="D7" s="96"/>
      <c r="E7" s="96"/>
      <c r="F7" s="97"/>
      <c r="G7" s="64" t="str">
        <f>IF(AND(C7="",D7=""),"0,00",(Deckblatt!$F$8))</f>
        <v>0,00</v>
      </c>
      <c r="H7" s="65">
        <f>IF('Oktober '!$C7="Bildungstag",('Oktober '!$E7-'Oktober '!$D7-'Oktober '!$F7)*24,IF('Oktober '!$C7="Gleittag",('Oktober '!$E7-'Oktober '!$D7-'Oktober '!$F7)*24,IF('Oktober '!$C7="",('Oktober '!$E7-'Oktober '!$D7-'Oktober '!$F7)*24,(Deckblatt!$E$8/5))))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Feiertag</v>
      </c>
      <c r="B8" s="46">
        <f t="shared" si="0"/>
        <v>45933</v>
      </c>
      <c r="C8" s="92"/>
      <c r="D8" s="93"/>
      <c r="E8" s="93"/>
      <c r="F8" s="94"/>
      <c r="G8" s="47" t="str">
        <f>IF(AND(C8="",D8=""),"0,00",(Deckblatt!$F$8))</f>
        <v>0,00</v>
      </c>
      <c r="H8" s="50">
        <f>IF('Oktober '!$C8="Bildungstag",('Oktober '!$E8-'Oktober '!$D8-'Oktober '!$F8)*24,IF('Oktober '!$C8="Gleittag",('Oktober '!$E8-'Oktober '!$D8-'Oktober '!$F8)*24,IF('Oktober '!$C8="",('Oktober '!$E8-'Oktober '!$D8-'Oktober '!$F8)*24,(Deckblatt!$E$8/5))))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Samstag</v>
      </c>
      <c r="B9" s="63">
        <f t="shared" si="0"/>
        <v>45934</v>
      </c>
      <c r="C9" s="95"/>
      <c r="D9" s="96"/>
      <c r="E9" s="96"/>
      <c r="F9" s="97"/>
      <c r="G9" s="64" t="str">
        <f>IF(AND(C9="",D9=""),"0,00",(Deckblatt!$F$8))</f>
        <v>0,00</v>
      </c>
      <c r="H9" s="65">
        <f>IF('Oktober '!$C9="Bildungstag",('Oktober '!$E9-'Oktober '!$D9-'Oktober '!$F9)*24,IF('Oktober '!$C9="Gleittag",('Oktober '!$E9-'Oktober '!$D9-'Oktober '!$F9)*24,IF('Oktober '!$C9="",('Oktober '!$E9-'Oktober '!$D9-'Oktober '!$F9)*24,(Deckblatt!$E$8/5))))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Sonntag</v>
      </c>
      <c r="B10" s="46">
        <f t="shared" si="0"/>
        <v>45935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IF('Oktober '!$C10="Bildungstag",('Oktober '!$E10-'Oktober '!$D10-'Oktober '!$F10)*24,IF('Oktober '!$C10="Gleittag",('Oktober '!$E10-'Oktober '!$D10-'Oktober '!$F10)*24,IF('Oktober '!$C10="",('Oktober '!$E10-'Oktober '!$D10-'Oktober '!$F10)*24,(Deckblatt!$E$8/5))))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Montag</v>
      </c>
      <c r="B11" s="63">
        <f t="shared" si="0"/>
        <v>45936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IF('Oktober '!$C11="Bildungstag",('Oktober '!$E11-'Oktober '!$D11-'Oktober '!$F11)*24,IF('Oktober '!$C11="Gleittag",('Oktober '!$E11-'Oktober '!$D11-'Oktober '!$F11)*24,IF('Oktober '!$C11="",('Oktober '!$E11-'Oktober '!$D11-'Oktober '!$F11)*24,(Deckblatt!$E$8/5))))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Dienstag</v>
      </c>
      <c r="B12" s="46">
        <f t="shared" si="0"/>
        <v>45937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IF('Oktober '!$C12="Bildungstag",('Oktober '!$E12-'Oktober '!$D12-'Oktober '!$F12)*24,IF('Oktober '!$C12="Gleittag",('Oktober '!$E12-'Oktober '!$D12-'Oktober '!$F12)*24,IF('Oktober '!$C12="",('Oktober '!$E12-'Oktober '!$D12-'Oktober '!$F12)*24,(Deckblatt!$E$8/5))))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Mittwoch</v>
      </c>
      <c r="B13" s="63">
        <f t="shared" si="0"/>
        <v>45938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IF('Oktober '!$C13="Bildungstag",('Oktober '!$E13-'Oktober '!$D13-'Oktober '!$F13)*24,IF('Oktober '!$C13="Gleittag",('Oktober '!$E13-'Oktober '!$D13-'Oktober '!$F13)*24,IF('Oktober '!$C13="",('Oktober '!$E13-'Oktober '!$D13-'Oktober '!$F13)*24,(Deckblatt!$E$8/5))))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Donnerstag</v>
      </c>
      <c r="B14" s="46">
        <f t="shared" si="0"/>
        <v>45939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IF('Oktober '!$C14="Bildungstag",('Oktober '!$E14-'Oktober '!$D14-'Oktober '!$F14)*24,IF('Oktober '!$C14="Gleittag",('Oktober '!$E14-'Oktober '!$D14-'Oktober '!$F14)*24,IF('Oktober '!$C14="",('Oktober '!$E14-'Oktober '!$D14-'Oktober '!$F14)*24,(Deckblatt!$E$8/5))))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Freitag</v>
      </c>
      <c r="B15" s="63">
        <f t="shared" si="0"/>
        <v>45940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IF('Oktober '!$C15="Bildungstag",('Oktober '!$E15-'Oktober '!$D15-'Oktober '!$F15)*24,IF('Oktober '!$C15="Gleittag",('Oktober '!$E15-'Oktober '!$D15-'Oktober '!$F15)*24,IF('Oktober '!$C15="",('Oktober '!$E15-'Oktober '!$D15-'Oktober '!$F15)*24,(Deckblatt!$E$8/5))))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Samstag</v>
      </c>
      <c r="B16" s="46">
        <f t="shared" si="0"/>
        <v>45941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IF('Oktober '!$C16="Bildungstag",('Oktober '!$E16-'Oktober '!$D16-'Oktober '!$F16)*24,IF('Oktober '!$C16="Gleittag",('Oktober '!$E16-'Oktober '!$D16-'Oktober '!$F16)*24,IF('Oktober '!$C16="",('Oktober '!$E16-'Oktober '!$D16-'Oktober '!$F16)*24,(Deckblatt!$E$8/5))))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Sonntag</v>
      </c>
      <c r="B17" s="63">
        <f t="shared" si="0"/>
        <v>45942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IF('Oktober '!$C17="Bildungstag",('Oktober '!$E17-'Oktober '!$D17-'Oktober '!$F17)*24,IF('Oktober '!$C17="Gleittag",('Oktober '!$E17-'Oktober '!$D17-'Oktober '!$F17)*24,IF('Oktober '!$C17="",('Oktober '!$E17-'Oktober '!$D17-'Oktober '!$F17)*24,(Deckblatt!$E$8/5))))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Montag</v>
      </c>
      <c r="B18" s="46">
        <f t="shared" si="0"/>
        <v>45943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IF('Oktober '!$C18="Bildungstag",('Oktober '!$E18-'Oktober '!$D18-'Oktober '!$F18)*24,IF('Oktober '!$C18="Gleittag",('Oktober '!$E18-'Oktober '!$D18-'Oktober '!$F18)*24,IF('Oktober '!$C18="",('Oktober '!$E18-'Oktober '!$D18-'Oktober '!$F18)*24,(Deckblatt!$E$8/5))))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Dienstag</v>
      </c>
      <c r="B19" s="63">
        <f t="shared" si="0"/>
        <v>45944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IF('Oktober '!$C19="Bildungstag",('Oktober '!$E19-'Oktober '!$D19-'Oktober '!$F19)*24,IF('Oktober '!$C19="Gleittag",('Oktober '!$E19-'Oktober '!$D19-'Oktober '!$F19)*24,IF('Oktober '!$C19="",('Oktober '!$E19-'Oktober '!$D19-'Oktober '!$F19)*24,(Deckblatt!$E$8/5))))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Mittwoch</v>
      </c>
      <c r="B20" s="46">
        <f t="shared" si="0"/>
        <v>45945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IF('Oktober '!$C20="Bildungstag",('Oktober '!$E20-'Oktober '!$D20-'Oktober '!$F20)*24,IF('Oktober '!$C20="Gleittag",('Oktober '!$E20-'Oktober '!$D20-'Oktober '!$F20)*24,IF('Oktober '!$C20="",('Oktober '!$E20-'Oktober '!$D20-'Oktober '!$F20)*24,(Deckblatt!$E$8/5))))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Donnerstag</v>
      </c>
      <c r="B21" s="63">
        <f t="shared" si="0"/>
        <v>45946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IF('Oktober '!$C21="Bildungstag",('Oktober '!$E21-'Oktober '!$D21-'Oktober '!$F21)*24,IF('Oktober '!$C21="Gleittag",('Oktober '!$E21-'Oktober '!$D21-'Oktober '!$F21)*24,IF('Oktober '!$C21="",('Oktober '!$E21-'Oktober '!$D21-'Oktober '!$F21)*24,(Deckblatt!$E$8/5))))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Freitag</v>
      </c>
      <c r="B22" s="46">
        <f t="shared" si="0"/>
        <v>45947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IF('Oktober '!$C22="Bildungstag",('Oktober '!$E22-'Oktober '!$D22-'Oktober '!$F22)*24,IF('Oktober '!$C22="Gleittag",('Oktober '!$E22-'Oktober '!$D22-'Oktober '!$F22)*24,IF('Oktober '!$C22="",('Oktober '!$E22-'Oktober '!$D22-'Oktober '!$F22)*24,(Deckblatt!$E$8/5))))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Samstag</v>
      </c>
      <c r="B23" s="63">
        <f t="shared" si="0"/>
        <v>45948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IF('Oktober '!$C23="Bildungstag",('Oktober '!$E23-'Oktober '!$D23-'Oktober '!$F23)*24,IF('Oktober '!$C23="Gleittag",('Oktober '!$E23-'Oktober '!$D23-'Oktober '!$F23)*24,IF('Oktober '!$C23="",('Oktober '!$E23-'Oktober '!$D23-'Oktober '!$F23)*24,(Deckblatt!$E$8/5))))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Sonntag</v>
      </c>
      <c r="B24" s="46">
        <f t="shared" si="0"/>
        <v>45949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IF('Oktober '!$C24="Bildungstag",('Oktober '!$E24-'Oktober '!$D24-'Oktober '!$F24)*24,IF('Oktober '!$C24="Gleittag",('Oktober '!$E24-'Oktober '!$D24-'Oktober '!$F24)*24,IF('Oktober '!$C24="",('Oktober '!$E24-'Oktober '!$D24-'Oktober '!$F24)*24,(Deckblatt!$E$8/5))))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Montag</v>
      </c>
      <c r="B25" s="63">
        <f t="shared" si="0"/>
        <v>45950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IF('Oktober '!$C25="Bildungstag",('Oktober '!$E25-'Oktober '!$D25-'Oktober '!$F25)*24,IF('Oktober '!$C25="Gleittag",('Oktober '!$E25-'Oktober '!$D25-'Oktober '!$F25)*24,IF('Oktober '!$C25="",('Oktober '!$E25-'Oktober '!$D25-'Oktober '!$F25)*24,(Deckblatt!$E$8/5))))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Dienstag</v>
      </c>
      <c r="B26" s="46">
        <f t="shared" si="0"/>
        <v>45951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IF('Oktober '!$C26="Bildungstag",('Oktober '!$E26-'Oktober '!$D26-'Oktober '!$F26)*24,IF('Oktober '!$C26="Gleittag",('Oktober '!$E26-'Oktober '!$D26-'Oktober '!$F26)*24,IF('Oktober '!$C26="",('Oktober '!$E26-'Oktober '!$D26-'Oktober '!$F26)*24,(Deckblatt!$E$8/5))))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Mittwoch</v>
      </c>
      <c r="B27" s="63">
        <f t="shared" si="0"/>
        <v>45952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IF('Oktober '!$C27="Bildungstag",('Oktober '!$E27-'Oktober '!$D27-'Oktober '!$F27)*24,IF('Oktober '!$C27="Gleittag",('Oktober '!$E27-'Oktober '!$D27-'Oktober '!$F27)*24,IF('Oktober '!$C27="",('Oktober '!$E27-'Oktober '!$D27-'Oktober '!$F27)*24,(Deckblatt!$E$8/5))))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Donnerstag</v>
      </c>
      <c r="B28" s="46">
        <f t="shared" si="0"/>
        <v>45953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IF('Oktober '!$C28="Bildungstag",('Oktober '!$E28-'Oktober '!$D28-'Oktober '!$F28)*24,IF('Oktober '!$C28="Gleittag",('Oktober '!$E28-'Oktober '!$D28-'Oktober '!$F28)*24,IF('Oktober '!$C28="",('Oktober '!$E28-'Oktober '!$D28-'Oktober '!$F28)*24,(Deckblatt!$E$8/5))))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Freitag</v>
      </c>
      <c r="B29" s="63">
        <f t="shared" si="0"/>
        <v>45954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IF('Oktober '!$C29="Bildungstag",('Oktober '!$E29-'Oktober '!$D29-'Oktober '!$F29)*24,IF('Oktober '!$C29="Gleittag",('Oktober '!$E29-'Oktober '!$D29-'Oktober '!$F29)*24,IF('Oktober '!$C29="",('Oktober '!$E29-'Oktober '!$D29-'Oktober '!$F29)*24,(Deckblatt!$E$8/5))))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Samstag</v>
      </c>
      <c r="B30" s="46">
        <f t="shared" si="0"/>
        <v>45955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IF('Oktober '!$C30="Bildungstag",('Oktober '!$E30-'Oktober '!$D30-'Oktober '!$F30)*24,IF('Oktober '!$C30="Gleittag",('Oktober '!$E30-'Oktober '!$D30-'Oktober '!$F30)*24,IF('Oktober '!$C30="",('Oktober '!$E30-'Oktober '!$D30-'Oktober '!$F30)*24,(Deckblatt!$E$8/5))))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Sonntag</v>
      </c>
      <c r="B31" s="63">
        <f t="shared" si="0"/>
        <v>45956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IF('Oktober '!$C31="Bildungstag",('Oktober '!$E31-'Oktober '!$D31-'Oktober '!$F31)*24,IF('Oktober '!$C31="Gleittag",('Oktober '!$E31-'Oktober '!$D31-'Oktober '!$F31)*24,IF('Oktober '!$C31="",('Oktober '!$E31-'Oktober '!$D31-'Oktober '!$F31)*24,(Deckblatt!$E$8/5))))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Montag</v>
      </c>
      <c r="B32" s="46">
        <f t="shared" si="0"/>
        <v>45957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IF('Oktober '!$C32="Bildungstag",('Oktober '!$E32-'Oktober '!$D32-'Oktober '!$F32)*24,IF('Oktober '!$C32="Gleittag",('Oktober '!$E32-'Oktober '!$D32-'Oktober '!$F32)*24,IF('Oktober '!$C32="",('Oktober '!$E32-'Oktober '!$D32-'Oktober '!$F32)*24,(Deckblatt!$E$8/5))))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Dienstag</v>
      </c>
      <c r="B33" s="63">
        <f t="shared" si="0"/>
        <v>45958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IF('Oktober '!$C33="Bildungstag",('Oktober '!$E33-'Oktober '!$D33-'Oktober '!$F33)*24,IF('Oktober '!$C33="Gleittag",('Oktober '!$E33-'Oktober '!$D33-'Oktober '!$F33)*24,IF('Oktober '!$C33="",('Oktober '!$E33-'Oktober '!$D33-'Oktober '!$F33)*24,(Deckblatt!$E$8/5))))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Mittwoch</v>
      </c>
      <c r="B34" s="46">
        <f t="shared" si="0"/>
        <v>45959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IF('Oktober '!$C34="Bildungstag",('Oktober '!$E34-'Oktober '!$D34-'Oktober '!$F34)*24,IF('Oktober '!$C34="Gleittag",('Oktober '!$E34-'Oktober '!$D34-'Oktober '!$F34)*24,IF('Oktober '!$C34="",('Oktober '!$E34-'Oktober '!$D34-'Oktober '!$F34)*24,(Deckblatt!$E$8/5))))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Donnerstag</v>
      </c>
      <c r="B35" s="63">
        <f t="shared" si="0"/>
        <v>45960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IF('Oktober '!$C35="Bildungstag",('Oktober '!$E35-'Oktober '!$D35-'Oktober '!$F35)*24,IF('Oktober '!$C35="Gleittag",('Oktober '!$E35-'Oktober '!$D35-'Oktober '!$F35)*24,IF('Oktober '!$C35="",('Oktober '!$E35-'Oktober '!$D35-'Oktober '!$F35)*24,(Deckblatt!$E$8/5))))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Freitag</v>
      </c>
      <c r="B36" s="84">
        <f t="shared" si="0"/>
        <v>45961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IF('Oktober '!$C36="Bildungstag",('Oktober '!$E36-'Oktober '!$D36-'Oktober '!$F36)*24,IF('Oktober '!$C36="Gleittag",('Oktober '!$E36-'Oktober '!$D36-'Oktober '!$F36)*24,IF('Oktober '!$C36="",('Oktober '!$E36-'Oktober '!$D36-'Oktober '!$F36)*24,(Deckblatt!$E$8/5))))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VA675u6di26lJtQdfYN+yPOIIyVmN2Gl6hGoGdYogIf+KL8/uA1inAqSJOB+ExgCRsxw/hLn6IEM6b6UHZOagQ==" saltValue="7K+MdRGv9GxnNFm+fcvVfA==" spinCount="100000" sheet="1" objects="1" scenarios="1" selectLockedCells="1"/>
  <mergeCells count="2">
    <mergeCell ref="E1:H1"/>
    <mergeCell ref="G39:H39"/>
  </mergeCells>
  <conditionalFormatting sqref="A6:H36">
    <cfRule type="expression" dxfId="20" priority="1">
      <formula>$C6="Gleittag"</formula>
    </cfRule>
    <cfRule type="expression" dxfId="19" priority="2">
      <formula>$C6="Seminar (BT)"</formula>
    </cfRule>
    <cfRule type="expression" dxfId="18" priority="3">
      <formula>$C6="Sonstiges"</formula>
    </cfRule>
    <cfRule type="expression" dxfId="17" priority="4">
      <formula>$C6="Krank"</formula>
    </cfRule>
    <cfRule type="expression" dxfId="16" priority="5">
      <formula>$C6="Bildungstag"</formula>
    </cfRule>
    <cfRule type="expression" dxfId="15" priority="6">
      <formula>$C6="Urlaub"</formula>
    </cfRule>
  </conditionalFormatting>
  <conditionalFormatting sqref="I17:N17">
    <cfRule type="expression" dxfId="14" priority="7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2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40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Samstag</v>
      </c>
      <c r="B6" s="46">
        <f>DATE(C1,11,1)</f>
        <v>45962</v>
      </c>
      <c r="C6" s="92"/>
      <c r="D6" s="93"/>
      <c r="E6" s="93"/>
      <c r="F6" s="94"/>
      <c r="G6" s="47" t="str">
        <f>IF(AND(C6="",D6=""),"0,00",(Deckblatt!$F$8))</f>
        <v>0,00</v>
      </c>
      <c r="H6" s="48">
        <f>IF('November '!$C6="Bildungstag",('November '!$E6-'November '!$D6-'November '!$F6)*24,IF('November '!$C6="Gleittag",('November '!$E6-'November '!$D6-'November '!$F6)*24,IF('November '!$C6="",('November '!$E6-'November '!$D6-'November '!$F6)*24,(Deckblatt!$E$8/5))))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Sonntag</v>
      </c>
      <c r="B7" s="63">
        <f t="shared" ref="B7:B35" si="0">B6+1</f>
        <v>45963</v>
      </c>
      <c r="C7" s="95"/>
      <c r="D7" s="96"/>
      <c r="E7" s="96"/>
      <c r="F7" s="97"/>
      <c r="G7" s="64" t="str">
        <f>IF(AND(C7="",D7=""),"0,00",(Deckblatt!$F$8))</f>
        <v>0,00</v>
      </c>
      <c r="H7" s="65">
        <f>IF('November '!$C7="Bildungstag",('November '!$E7-'November '!$D7-'November '!$F7)*24,IF('November '!$C7="Gleittag",('November '!$E7-'November '!$D7-'November '!$F7)*24,IF('November '!$C7="",('November '!$E7-'November '!$D7-'November '!$F7)*24,(Deckblatt!$E$8/5))))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Montag</v>
      </c>
      <c r="B8" s="46">
        <f t="shared" si="0"/>
        <v>45964</v>
      </c>
      <c r="C8" s="92"/>
      <c r="D8" s="93"/>
      <c r="E8" s="93"/>
      <c r="F8" s="94"/>
      <c r="G8" s="47" t="str">
        <f>IF(AND(C8="",D8=""),"0,00",(Deckblatt!$F$8))</f>
        <v>0,00</v>
      </c>
      <c r="H8" s="50">
        <f>IF('November '!$C8="Bildungstag",('November '!$E8-'November '!$D8-'November '!$F8)*24,IF('November '!$C8="Gleittag",('November '!$E8-'November '!$D8-'November '!$F8)*24,IF('November '!$C8="",('November '!$E8-'November '!$D8-'November '!$F8)*24,(Deckblatt!$E$8/5))))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Dienstag</v>
      </c>
      <c r="B9" s="63">
        <f t="shared" si="0"/>
        <v>45965</v>
      </c>
      <c r="C9" s="95"/>
      <c r="D9" s="96"/>
      <c r="E9" s="96"/>
      <c r="F9" s="97"/>
      <c r="G9" s="64" t="str">
        <f>IF(AND(C9="",D9=""),"0,00",(Deckblatt!$F$8))</f>
        <v>0,00</v>
      </c>
      <c r="H9" s="65">
        <f>IF('November '!$C9="Bildungstag",('November '!$E9-'November '!$D9-'November '!$F9)*24,IF('November '!$C9="Gleittag",('November '!$E9-'November '!$D9-'November '!$F9)*24,IF('November '!$C9="",('November '!$E9-'November '!$D9-'November '!$F9)*24,(Deckblatt!$E$8/5))))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Mittwoch</v>
      </c>
      <c r="B10" s="46">
        <f t="shared" si="0"/>
        <v>45966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IF('November '!$C10="Bildungstag",('November '!$E10-'November '!$D10-'November '!$F10)*24,IF('November '!$C10="Gleittag",('November '!$E10-'November '!$D10-'November '!$F10)*24,IF('November '!$C10="",('November '!$E10-'November '!$D10-'November '!$F10)*24,(Deckblatt!$E$8/5))))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Donnerstag</v>
      </c>
      <c r="B11" s="63">
        <f t="shared" si="0"/>
        <v>45967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IF('November '!$C11="Bildungstag",('November '!$E11-'November '!$D11-'November '!$F11)*24,IF('November '!$C11="Gleittag",('November '!$E11-'November '!$D11-'November '!$F11)*24,IF('November '!$C11="",('November '!$E11-'November '!$D11-'November '!$F11)*24,(Deckblatt!$E$8/5))))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Freitag</v>
      </c>
      <c r="B12" s="46">
        <f t="shared" si="0"/>
        <v>45968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IF('November '!$C12="Bildungstag",('November '!$E12-'November '!$D12-'November '!$F12)*24,IF('November '!$C12="Gleittag",('November '!$E12-'November '!$D12-'November '!$F12)*24,IF('November '!$C12="",('November '!$E12-'November '!$D12-'November '!$F12)*24,(Deckblatt!$E$8/5))))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Samstag</v>
      </c>
      <c r="B13" s="63">
        <f t="shared" si="0"/>
        <v>45969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IF('November '!$C13="Bildungstag",('November '!$E13-'November '!$D13-'November '!$F13)*24,IF('November '!$C13="Gleittag",('November '!$E13-'November '!$D13-'November '!$F13)*24,IF('November '!$C13="",('November '!$E13-'November '!$D13-'November '!$F13)*24,(Deckblatt!$E$8/5))))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Sonntag</v>
      </c>
      <c r="B14" s="46">
        <f t="shared" si="0"/>
        <v>45970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IF('November '!$C14="Bildungstag",('November '!$E14-'November '!$D14-'November '!$F14)*24,IF('November '!$C14="Gleittag",('November '!$E14-'November '!$D14-'November '!$F14)*24,IF('November '!$C14="",('November '!$E14-'November '!$D14-'November '!$F14)*24,(Deckblatt!$E$8/5))))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Montag</v>
      </c>
      <c r="B15" s="63">
        <f t="shared" si="0"/>
        <v>45971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IF('November '!$C15="Bildungstag",('November '!$E15-'November '!$D15-'November '!$F15)*24,IF('November '!$C15="Gleittag",('November '!$E15-'November '!$D15-'November '!$F15)*24,IF('November '!$C15="",('November '!$E15-'November '!$D15-'November '!$F15)*24,(Deckblatt!$E$8/5))))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Dienstag</v>
      </c>
      <c r="B16" s="46">
        <f t="shared" si="0"/>
        <v>45972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IF('November '!$C16="Bildungstag",('November '!$E16-'November '!$D16-'November '!$F16)*24,IF('November '!$C16="Gleittag",('November '!$E16-'November '!$D16-'November '!$F16)*24,IF('November '!$C16="",('November '!$E16-'November '!$D16-'November '!$F16)*24,(Deckblatt!$E$8/5))))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Mittwoch</v>
      </c>
      <c r="B17" s="63">
        <f t="shared" si="0"/>
        <v>45973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IF('November '!$C17="Bildungstag",('November '!$E17-'November '!$D17-'November '!$F17)*24,IF('November '!$C17="Gleittag",('November '!$E17-'November '!$D17-'November '!$F17)*24,IF('November '!$C17="",('November '!$E17-'November '!$D17-'November '!$F17)*24,(Deckblatt!$E$8/5))))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Donnerstag</v>
      </c>
      <c r="B18" s="46">
        <f t="shared" si="0"/>
        <v>45974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IF('November '!$C18="Bildungstag",('November '!$E18-'November '!$D18-'November '!$F18)*24,IF('November '!$C18="Gleittag",('November '!$E18-'November '!$D18-'November '!$F18)*24,IF('November '!$C18="",('November '!$E18-'November '!$D18-'November '!$F18)*24,(Deckblatt!$E$8/5))))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Freitag</v>
      </c>
      <c r="B19" s="63">
        <f t="shared" si="0"/>
        <v>45975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IF('November '!$C19="Bildungstag",('November '!$E19-'November '!$D19-'November '!$F19)*24,IF('November '!$C19="Gleittag",('November '!$E19-'November '!$D19-'November '!$F19)*24,IF('November '!$C19="",('November '!$E19-'November '!$D19-'November '!$F19)*24,(Deckblatt!$E$8/5))))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Samstag</v>
      </c>
      <c r="B20" s="46">
        <f t="shared" si="0"/>
        <v>45976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IF('November '!$C20="Bildungstag",('November '!$E20-'November '!$D20-'November '!$F20)*24,IF('November '!$C20="Gleittag",('November '!$E20-'November '!$D20-'November '!$F20)*24,IF('November '!$C20="",('November '!$E20-'November '!$D20-'November '!$F20)*24,(Deckblatt!$E$8/5))))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Sonntag</v>
      </c>
      <c r="B21" s="63">
        <f t="shared" si="0"/>
        <v>45977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IF('November '!$C21="Bildungstag",('November '!$E21-'November '!$D21-'November '!$F21)*24,IF('November '!$C21="Gleittag",('November '!$E21-'November '!$D21-'November '!$F21)*24,IF('November '!$C21="",('November '!$E21-'November '!$D21-'November '!$F21)*24,(Deckblatt!$E$8/5))))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Montag</v>
      </c>
      <c r="B22" s="46">
        <f t="shared" si="0"/>
        <v>45978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IF('November '!$C22="Bildungstag",('November '!$E22-'November '!$D22-'November '!$F22)*24,IF('November '!$C22="Gleittag",('November '!$E22-'November '!$D22-'November '!$F22)*24,IF('November '!$C22="",('November '!$E22-'November '!$D22-'November '!$F22)*24,(Deckblatt!$E$8/5))))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Dienstag</v>
      </c>
      <c r="B23" s="63">
        <f t="shared" si="0"/>
        <v>45979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IF('November '!$C23="Bildungstag",('November '!$E23-'November '!$D23-'November '!$F23)*24,IF('November '!$C23="Gleittag",('November '!$E23-'November '!$D23-'November '!$F23)*24,IF('November '!$C23="",('November '!$E23-'November '!$D23-'November '!$F23)*24,(Deckblatt!$E$8/5))))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Mittwoch</v>
      </c>
      <c r="B24" s="46">
        <f t="shared" si="0"/>
        <v>45980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IF('November '!$C24="Bildungstag",('November '!$E24-'November '!$D24-'November '!$F24)*24,IF('November '!$C24="Gleittag",('November '!$E24-'November '!$D24-'November '!$F24)*24,IF('November '!$C24="",('November '!$E24-'November '!$D24-'November '!$F24)*24,(Deckblatt!$E$8/5))))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Donnerstag</v>
      </c>
      <c r="B25" s="63">
        <f t="shared" si="0"/>
        <v>45981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IF('November '!$C25="Bildungstag",('November '!$E25-'November '!$D25-'November '!$F25)*24,IF('November '!$C25="Gleittag",('November '!$E25-'November '!$D25-'November '!$F25)*24,IF('November '!$C25="",('November '!$E25-'November '!$D25-'November '!$F25)*24,(Deckblatt!$E$8/5))))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Freitag</v>
      </c>
      <c r="B26" s="46">
        <f t="shared" si="0"/>
        <v>45982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IF('November '!$C26="Bildungstag",('November '!$E26-'November '!$D26-'November '!$F26)*24,IF('November '!$C26="Gleittag",('November '!$E26-'November '!$D26-'November '!$F26)*24,IF('November '!$C26="",('November '!$E26-'November '!$D26-'November '!$F26)*24,(Deckblatt!$E$8/5))))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Samstag</v>
      </c>
      <c r="B27" s="63">
        <f t="shared" si="0"/>
        <v>45983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IF('November '!$C27="Bildungstag",('November '!$E27-'November '!$D27-'November '!$F27)*24,IF('November '!$C27="Gleittag",('November '!$E27-'November '!$D27-'November '!$F27)*24,IF('November '!$C27="",('November '!$E27-'November '!$D27-'November '!$F27)*24,(Deckblatt!$E$8/5))))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Sonntag</v>
      </c>
      <c r="B28" s="46">
        <f t="shared" si="0"/>
        <v>45984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IF('November '!$C28="Bildungstag",('November '!$E28-'November '!$D28-'November '!$F28)*24,IF('November '!$C28="Gleittag",('November '!$E28-'November '!$D28-'November '!$F28)*24,IF('November '!$C28="",('November '!$E28-'November '!$D28-'November '!$F28)*24,(Deckblatt!$E$8/5))))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Montag</v>
      </c>
      <c r="B29" s="63">
        <f t="shared" si="0"/>
        <v>45985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IF('November '!$C29="Bildungstag",('November '!$E29-'November '!$D29-'November '!$F29)*24,IF('November '!$C29="Gleittag",('November '!$E29-'November '!$D29-'November '!$F29)*24,IF('November '!$C29="",('November '!$E29-'November '!$D29-'November '!$F29)*24,(Deckblatt!$E$8/5))))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Dienstag</v>
      </c>
      <c r="B30" s="46">
        <f t="shared" si="0"/>
        <v>45986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IF('November '!$C30="Bildungstag",('November '!$E30-'November '!$D30-'November '!$F30)*24,IF('November '!$C30="Gleittag",('November '!$E30-'November '!$D30-'November '!$F30)*24,IF('November '!$C30="",('November '!$E30-'November '!$D30-'November '!$F30)*24,(Deckblatt!$E$8/5))))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Mittwoch</v>
      </c>
      <c r="B31" s="63">
        <f t="shared" si="0"/>
        <v>45987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IF('November '!$C31="Bildungstag",('November '!$E31-'November '!$D31-'November '!$F31)*24,IF('November '!$C31="Gleittag",('November '!$E31-'November '!$D31-'November '!$F31)*24,IF('November '!$C31="",('November '!$E31-'November '!$D31-'November '!$F31)*24,(Deckblatt!$E$8/5))))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Donnerstag</v>
      </c>
      <c r="B32" s="46">
        <f t="shared" si="0"/>
        <v>45988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IF('November '!$C32="Bildungstag",('November '!$E32-'November '!$D32-'November '!$F32)*24,IF('November '!$C32="Gleittag",('November '!$E32-'November '!$D32-'November '!$F32)*24,IF('November '!$C32="",('November '!$E32-'November '!$D32-'November '!$F32)*24,(Deckblatt!$E$8/5))))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Freitag</v>
      </c>
      <c r="B33" s="63">
        <f t="shared" si="0"/>
        <v>45989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IF('November '!$C33="Bildungstag",('November '!$E33-'November '!$D33-'November '!$F33)*24,IF('November '!$C33="Gleittag",('November '!$E33-'November '!$D33-'November '!$F33)*24,IF('November '!$C33="",('November '!$E33-'November '!$D33-'November '!$F33)*24,(Deckblatt!$E$8/5))))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Samstag</v>
      </c>
      <c r="B34" s="46">
        <f t="shared" si="0"/>
        <v>45990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IF('November '!$C34="Bildungstag",('November '!$E34-'November '!$D34-'November '!$F34)*24,IF('November '!$C34="Gleittag",('November '!$E34-'November '!$D34-'November '!$F34)*24,IF('November '!$C34="",('November '!$E34-'November '!$D34-'November '!$F34)*24,(Deckblatt!$E$8/5))))</f>
        <v>0</v>
      </c>
    </row>
    <row r="35" spans="1:12" ht="16.5" customHeight="1" x14ac:dyDescent="0.5">
      <c r="A35" s="87" t="str">
        <f>IF(ISNUMBER(VLOOKUP(B35,Feiertage!$B:$B,1,FALSE))=TRUE,"Feiertag",TEXT(B35,"TTTT"))</f>
        <v>Sonntag</v>
      </c>
      <c r="B35" s="88">
        <f t="shared" si="0"/>
        <v>45991</v>
      </c>
      <c r="C35" s="101"/>
      <c r="D35" s="102"/>
      <c r="E35" s="102"/>
      <c r="F35" s="103"/>
      <c r="G35" s="89" t="str">
        <f>IF(AND(C35="",D35=""),"0,00",(Deckblatt!$F$8))</f>
        <v>0,00</v>
      </c>
      <c r="H35" s="90">
        <f>IF('November '!$C35="Bildungstag",('November '!$E35-'November '!$D35-'November '!$F35)*24,IF('November '!$C35="Gleittag",('November '!$E35-'November '!$D35-'November '!$F35)*24,IF('November '!$C35="",('November '!$E35-'November '!$D35-'November '!$F35)*24,(Deckblatt!$E$8/5))))</f>
        <v>0</v>
      </c>
    </row>
    <row r="36" spans="1:12" ht="16.5" customHeight="1" x14ac:dyDescent="0.5">
      <c r="A36" s="3"/>
      <c r="B36" s="53"/>
      <c r="C36" s="3"/>
      <c r="D36" s="3"/>
      <c r="E36" s="3"/>
      <c r="F36" s="3"/>
      <c r="G36" s="54">
        <f t="shared" ref="G36:H36" si="1">SUM(G6:G35)</f>
        <v>0</v>
      </c>
      <c r="H36" s="54">
        <f t="shared" si="1"/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/>
      <c r="H37" s="54"/>
    </row>
    <row r="38" spans="1:12" ht="16.5" customHeight="1" x14ac:dyDescent="0.5">
      <c r="A38" s="3"/>
      <c r="B38" s="8"/>
      <c r="C38" s="3"/>
      <c r="D38" s="55" t="s">
        <v>34</v>
      </c>
      <c r="E38" s="56"/>
      <c r="F38" s="57"/>
      <c r="G38" s="151">
        <f>SUM(H36-G36)</f>
        <v>0</v>
      </c>
      <c r="H38" s="152"/>
    </row>
    <row r="39" spans="1:12" ht="16.5" customHeight="1" x14ac:dyDescent="0.5">
      <c r="A39" s="3"/>
      <c r="B39" s="8"/>
      <c r="C39" s="3"/>
      <c r="D39" s="58"/>
      <c r="E39" s="58"/>
      <c r="F39" s="58"/>
      <c r="G39" s="3"/>
      <c r="H39" s="59"/>
      <c r="L39" s="2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 t="s">
        <v>35</v>
      </c>
      <c r="B41" s="8"/>
      <c r="C41" s="3"/>
      <c r="D41" s="60"/>
      <c r="E41" s="60"/>
      <c r="F41" s="60"/>
      <c r="G41" s="3"/>
      <c r="H41" s="3"/>
      <c r="L41" s="22"/>
    </row>
    <row r="42" spans="1:12" ht="16.5" customHeight="1" x14ac:dyDescent="0.5">
      <c r="A42" s="3"/>
      <c r="B42" s="8"/>
      <c r="C42" s="3"/>
      <c r="D42" s="3"/>
      <c r="E42" s="3"/>
      <c r="F42" s="3"/>
      <c r="G42" s="3"/>
      <c r="H42" s="3"/>
    </row>
    <row r="43" spans="1:12" ht="16.5" customHeight="1" x14ac:dyDescent="0.5">
      <c r="A43" s="3" t="s">
        <v>36</v>
      </c>
      <c r="B43" s="8"/>
      <c r="C43" s="3"/>
      <c r="D43" s="60"/>
      <c r="E43" s="60"/>
      <c r="F43" s="60"/>
      <c r="G43" s="3"/>
      <c r="H43" s="3"/>
      <c r="J43" s="22"/>
      <c r="K43" s="22"/>
    </row>
    <row r="44" spans="1:12" ht="16.5" customHeight="1" x14ac:dyDescent="0.5">
      <c r="A44" s="3"/>
      <c r="B44" s="8"/>
      <c r="C44" s="3"/>
      <c r="D44" s="3"/>
      <c r="E44" s="3"/>
      <c r="F44" s="3"/>
      <c r="G44" s="3"/>
      <c r="H44" s="3"/>
      <c r="J44" s="22"/>
      <c r="K44" s="22"/>
    </row>
    <row r="45" spans="1:12" ht="15.75" customHeight="1" x14ac:dyDescent="0.5">
      <c r="B45" s="61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wv6ScK7KtHjRV0yi/DA6zETizQqO0uFbHJIOuFVRgyd8w54jQZXKDfmG8ft8aHbSb2RVBN8AV6nSst92GlERZg==" saltValue="WylJA9omcKJYIMUpKO38CA==" spinCount="100000" sheet="1" objects="1" scenarios="1" selectLockedCells="1"/>
  <mergeCells count="2">
    <mergeCell ref="E1:H1"/>
    <mergeCell ref="G38:H38"/>
  </mergeCells>
  <conditionalFormatting sqref="A6:H35">
    <cfRule type="expression" dxfId="13" priority="1">
      <formula>$C6="Gleittag"</formula>
    </cfRule>
    <cfRule type="expression" dxfId="12" priority="2">
      <formula>$C6="Seminar (BT)"</formula>
    </cfRule>
    <cfRule type="expression" dxfId="11" priority="3">
      <formula>$C6="Sonstiges"</formula>
    </cfRule>
    <cfRule type="expression" dxfId="10" priority="4">
      <formula>$C6="Krank"</formula>
    </cfRule>
    <cfRule type="expression" dxfId="9" priority="5">
      <formula>$C6="Bildungstag"</formula>
    </cfRule>
    <cfRule type="expression" dxfId="8" priority="6">
      <formula>$C6="Urlaub"</formula>
    </cfRule>
  </conditionalFormatting>
  <conditionalFormatting sqref="I17:N17">
    <cfRule type="expression" dxfId="7" priority="7">
      <formula>$C17="Bildungstag"</formula>
    </cfRule>
  </conditionalFormatting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300-000000000000}">
          <x14:formula1>
            <xm:f>Feiertage!$A$41:$A$47</xm:f>
          </x14:formula1>
          <xm:sqref>C6:C35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000"/>
  <sheetViews>
    <sheetView showGridLines="0" workbookViewId="0">
      <selection activeCell="C6" sqref="C6"/>
    </sheetView>
  </sheetViews>
  <sheetFormatPr baseColWidth="10" defaultColWidth="14.44140625" defaultRowHeight="15" customHeight="1" x14ac:dyDescent="0.5"/>
  <cols>
    <col min="1" max="1" width="11.44140625" style="7" customWidth="1"/>
    <col min="2" max="2" width="12" style="7" customWidth="1"/>
    <col min="3" max="3" width="14" style="7" customWidth="1"/>
    <col min="4" max="6" width="9.77734375" style="7" customWidth="1"/>
    <col min="7" max="7" width="9" style="7" customWidth="1"/>
    <col min="8" max="8" width="9.77734375" style="7" customWidth="1"/>
    <col min="9" max="9" width="9.21875" style="7" customWidth="1"/>
    <col min="10" max="26" width="11.44140625" style="7" customWidth="1"/>
    <col min="27" max="16384" width="14.44140625" style="7"/>
  </cols>
  <sheetData>
    <row r="1" spans="1:8" ht="20.25" customHeight="1" x14ac:dyDescent="0.5">
      <c r="A1" s="33" t="s">
        <v>41</v>
      </c>
      <c r="B1" s="34"/>
      <c r="C1" s="35">
        <f>Deckblatt!D2</f>
        <v>2025</v>
      </c>
      <c r="D1" s="36"/>
      <c r="E1" s="121" t="s">
        <v>1</v>
      </c>
      <c r="F1" s="150"/>
      <c r="G1" s="150"/>
      <c r="H1" s="150"/>
    </row>
    <row r="2" spans="1:8" ht="16.5" customHeight="1" x14ac:dyDescent="0.5">
      <c r="A2" s="3"/>
      <c r="B2" s="8"/>
      <c r="C2" s="3"/>
      <c r="D2" s="3"/>
      <c r="E2" s="3"/>
      <c r="F2" s="3"/>
      <c r="G2" s="3"/>
      <c r="H2" s="3"/>
    </row>
    <row r="3" spans="1:8" ht="16.5" customHeight="1" x14ac:dyDescent="0.5">
      <c r="A3" s="37">
        <f>Deckblatt!C5</f>
        <v>0</v>
      </c>
      <c r="B3" s="8"/>
      <c r="C3" s="3"/>
      <c r="D3" s="3"/>
      <c r="E3" s="3"/>
      <c r="F3" s="3"/>
      <c r="G3" s="3"/>
      <c r="H3" s="3"/>
    </row>
    <row r="4" spans="1:8" ht="16.5" customHeight="1" x14ac:dyDescent="0.5">
      <c r="A4" s="3"/>
      <c r="B4" s="8"/>
      <c r="C4" s="3"/>
      <c r="D4" s="3"/>
      <c r="E4" s="3"/>
      <c r="F4" s="3"/>
      <c r="G4" s="3"/>
      <c r="H4" s="3"/>
    </row>
    <row r="5" spans="1:8" ht="16.5" customHeight="1" x14ac:dyDescent="0.5">
      <c r="A5" s="76" t="s">
        <v>27</v>
      </c>
      <c r="B5" s="77" t="s">
        <v>28</v>
      </c>
      <c r="C5" s="78" t="s">
        <v>29</v>
      </c>
      <c r="D5" s="79" t="s">
        <v>30</v>
      </c>
      <c r="E5" s="79" t="s">
        <v>31</v>
      </c>
      <c r="F5" s="80" t="s">
        <v>32</v>
      </c>
      <c r="G5" s="81" t="s">
        <v>7</v>
      </c>
      <c r="H5" s="82" t="s">
        <v>33</v>
      </c>
    </row>
    <row r="6" spans="1:8" ht="16.5" customHeight="1" x14ac:dyDescent="0.5">
      <c r="A6" s="45" t="str">
        <f>IF(ISNUMBER(VLOOKUP(B6,Feiertage!$B:$B,1,FALSE))=TRUE,"Feiertag",TEXT(B6,"TTTT"))</f>
        <v>Montag</v>
      </c>
      <c r="B6" s="46">
        <f>DATE(C1,12,1)</f>
        <v>45992</v>
      </c>
      <c r="C6" s="92"/>
      <c r="D6" s="93"/>
      <c r="E6" s="93"/>
      <c r="F6" s="94"/>
      <c r="G6" s="47" t="str">
        <f>IF(AND(C6="",D6=""),"0,00",(Deckblatt!$F$8))</f>
        <v>0,00</v>
      </c>
      <c r="H6" s="48">
        <f>IF('Dezember '!$C6="Bildungstag",('Dezember '!$E6-'Dezember '!$D6-'Dezember '!$F6)*24,IF('Dezember '!$C6="Gleittag",('Dezember '!$E6-'Dezember '!$D6-'Dezember '!$F6)*24,IF('Dezember '!$C6="",('Dezember '!$E6-'Dezember '!$D6-'Dezember '!$F6)*24,(Deckblatt!$E$8/5))))</f>
        <v>0</v>
      </c>
    </row>
    <row r="7" spans="1:8" ht="16.5" customHeight="1" x14ac:dyDescent="0.5">
      <c r="A7" s="62" t="str">
        <f>IF(ISNUMBER(VLOOKUP(B7,Feiertage!$B:$B,1,FALSE))=TRUE,"Feiertag",TEXT(B7,"TTTT"))</f>
        <v>Dienstag</v>
      </c>
      <c r="B7" s="63">
        <f t="shared" ref="B7:B36" si="0">B6+1</f>
        <v>45993</v>
      </c>
      <c r="C7" s="95"/>
      <c r="D7" s="96"/>
      <c r="E7" s="96"/>
      <c r="F7" s="97"/>
      <c r="G7" s="64" t="str">
        <f>IF(AND(C7="",D7=""),"0,00",(Deckblatt!$F$8))</f>
        <v>0,00</v>
      </c>
      <c r="H7" s="65">
        <f>IF('Dezember '!$C7="Bildungstag",('Dezember '!$E7-'Dezember '!$D7-'Dezember '!$F7)*24,IF('Dezember '!$C7="Gleittag",('Dezember '!$E7-'Dezember '!$D7-'Dezember '!$F7)*24,IF('Dezember '!$C7="",('Dezember '!$E7-'Dezember '!$D7-'Dezember '!$F7)*24,(Deckblatt!$E$8/5))))</f>
        <v>0</v>
      </c>
    </row>
    <row r="8" spans="1:8" ht="16.5" customHeight="1" x14ac:dyDescent="0.5">
      <c r="A8" s="49" t="str">
        <f>IF(ISNUMBER(VLOOKUP(B8,Feiertage!$B:$B,1,FALSE))=TRUE,"Feiertag",TEXT(B8,"TTTT"))</f>
        <v>Mittwoch</v>
      </c>
      <c r="B8" s="46">
        <f t="shared" si="0"/>
        <v>45994</v>
      </c>
      <c r="C8" s="92"/>
      <c r="D8" s="93"/>
      <c r="E8" s="93"/>
      <c r="F8" s="94"/>
      <c r="G8" s="47" t="str">
        <f>IF(AND(C8="",D8=""),"0,00",(Deckblatt!$F$8))</f>
        <v>0,00</v>
      </c>
      <c r="H8" s="50">
        <f>IF('Dezember '!$C8="Bildungstag",('Dezember '!$E8-'Dezember '!$D8-'Dezember '!$F8)*24,IF('Dezember '!$C8="Gleittag",('Dezember '!$E8-'Dezember '!$D8-'Dezember '!$F8)*24,IF('Dezember '!$C8="",('Dezember '!$E8-'Dezember '!$D8-'Dezember '!$F8)*24,(Deckblatt!$E$8/5))))</f>
        <v>0</v>
      </c>
    </row>
    <row r="9" spans="1:8" ht="16.5" customHeight="1" x14ac:dyDescent="0.5">
      <c r="A9" s="62" t="str">
        <f>IF(ISNUMBER(VLOOKUP(B9,Feiertage!$B:$B,1,FALSE))=TRUE,"Feiertag",TEXT(B9,"TTTT"))</f>
        <v>Donnerstag</v>
      </c>
      <c r="B9" s="63">
        <f t="shared" si="0"/>
        <v>45995</v>
      </c>
      <c r="C9" s="95"/>
      <c r="D9" s="96"/>
      <c r="E9" s="96"/>
      <c r="F9" s="97"/>
      <c r="G9" s="64" t="str">
        <f>IF(AND(C9="",D9=""),"0,00",(Deckblatt!$F$8))</f>
        <v>0,00</v>
      </c>
      <c r="H9" s="65">
        <f>IF('Dezember '!$C9="Bildungstag",('Dezember '!$E9-'Dezember '!$D9-'Dezember '!$F9)*24,IF('Dezember '!$C9="Gleittag",('Dezember '!$E9-'Dezember '!$D9-'Dezember '!$F9)*24,IF('Dezember '!$C9="",('Dezember '!$E9-'Dezember '!$D9-'Dezember '!$F9)*24,(Deckblatt!$E$8/5))))</f>
        <v>0</v>
      </c>
    </row>
    <row r="10" spans="1:8" ht="16.5" customHeight="1" x14ac:dyDescent="0.5">
      <c r="A10" s="49" t="str">
        <f>IF(ISNUMBER(VLOOKUP(B10,Feiertage!$B:$B,1,FALSE))=TRUE,"Feiertag",TEXT(B10,"TTTT"))</f>
        <v>Freitag</v>
      </c>
      <c r="B10" s="46">
        <f t="shared" si="0"/>
        <v>45996</v>
      </c>
      <c r="C10" s="92"/>
      <c r="D10" s="93"/>
      <c r="E10" s="93"/>
      <c r="F10" s="94"/>
      <c r="G10" s="47" t="str">
        <f>IF(AND(C10="",D10=""),"0,00",(Deckblatt!$F$8))</f>
        <v>0,00</v>
      </c>
      <c r="H10" s="50">
        <f>IF('Dezember '!$C10="Bildungstag",('Dezember '!$E10-'Dezember '!$D10-'Dezember '!$F10)*24,IF('Dezember '!$C10="Gleittag",('Dezember '!$E10-'Dezember '!$D10-'Dezember '!$F10)*24,IF('Dezember '!$C10="",('Dezember '!$E10-'Dezember '!$D10-'Dezember '!$F10)*24,(Deckblatt!$E$8/5))))</f>
        <v>0</v>
      </c>
    </row>
    <row r="11" spans="1:8" ht="16.5" customHeight="1" x14ac:dyDescent="0.5">
      <c r="A11" s="62" t="str">
        <f>IF(ISNUMBER(VLOOKUP(B11,Feiertage!$B:$B,1,FALSE))=TRUE,"Feiertag",TEXT(B11,"TTTT"))</f>
        <v>Samstag</v>
      </c>
      <c r="B11" s="63">
        <f t="shared" si="0"/>
        <v>45997</v>
      </c>
      <c r="C11" s="95"/>
      <c r="D11" s="96"/>
      <c r="E11" s="96"/>
      <c r="F11" s="97"/>
      <c r="G11" s="64" t="str">
        <f>IF(AND(C11="",D11=""),"0,00",(Deckblatt!$F$8))</f>
        <v>0,00</v>
      </c>
      <c r="H11" s="65">
        <f>IF('Dezember '!$C11="Bildungstag",('Dezember '!$E11-'Dezember '!$D11-'Dezember '!$F11)*24,IF('Dezember '!$C11="Gleittag",('Dezember '!$E11-'Dezember '!$D11-'Dezember '!$F11)*24,IF('Dezember '!$C11="",('Dezember '!$E11-'Dezember '!$D11-'Dezember '!$F11)*24,(Deckblatt!$E$8/5))))</f>
        <v>0</v>
      </c>
    </row>
    <row r="12" spans="1:8" ht="16.5" customHeight="1" x14ac:dyDescent="0.5">
      <c r="A12" s="49" t="str">
        <f>IF(ISNUMBER(VLOOKUP(B12,Feiertage!$B:$B,1,FALSE))=TRUE,"Feiertag",TEXT(B12,"TTTT"))</f>
        <v>Sonntag</v>
      </c>
      <c r="B12" s="46">
        <f t="shared" si="0"/>
        <v>45998</v>
      </c>
      <c r="C12" s="92"/>
      <c r="D12" s="93"/>
      <c r="E12" s="93"/>
      <c r="F12" s="94"/>
      <c r="G12" s="47" t="str">
        <f>IF(AND(C12="",D12=""),"0,00",(Deckblatt!$F$8))</f>
        <v>0,00</v>
      </c>
      <c r="H12" s="50">
        <f>IF('Dezember '!$C12="Bildungstag",('Dezember '!$E12-'Dezember '!$D12-'Dezember '!$F12)*24,IF('Dezember '!$C12="Gleittag",('Dezember '!$E12-'Dezember '!$D12-'Dezember '!$F12)*24,IF('Dezember '!$C12="",('Dezember '!$E12-'Dezember '!$D12-'Dezember '!$F12)*24,(Deckblatt!$E$8/5))))</f>
        <v>0</v>
      </c>
    </row>
    <row r="13" spans="1:8" ht="16.5" customHeight="1" x14ac:dyDescent="0.5">
      <c r="A13" s="62" t="str">
        <f>IF(ISNUMBER(VLOOKUP(B13,Feiertage!$B:$B,1,FALSE))=TRUE,"Feiertag",TEXT(B13,"TTTT"))</f>
        <v>Montag</v>
      </c>
      <c r="B13" s="63">
        <f t="shared" si="0"/>
        <v>45999</v>
      </c>
      <c r="C13" s="95"/>
      <c r="D13" s="96"/>
      <c r="E13" s="96"/>
      <c r="F13" s="97"/>
      <c r="G13" s="64" t="str">
        <f>IF(AND(C13="",D13=""),"0,00",(Deckblatt!$F$8))</f>
        <v>0,00</v>
      </c>
      <c r="H13" s="65">
        <f>IF('Dezember '!$C13="Bildungstag",('Dezember '!$E13-'Dezember '!$D13-'Dezember '!$F13)*24,IF('Dezember '!$C13="Gleittag",('Dezember '!$E13-'Dezember '!$D13-'Dezember '!$F13)*24,IF('Dezember '!$C13="",('Dezember '!$E13-'Dezember '!$D13-'Dezember '!$F13)*24,(Deckblatt!$E$8/5))))</f>
        <v>0</v>
      </c>
    </row>
    <row r="14" spans="1:8" ht="16.5" customHeight="1" x14ac:dyDescent="0.5">
      <c r="A14" s="49" t="str">
        <f>IF(ISNUMBER(VLOOKUP(B14,Feiertage!$B:$B,1,FALSE))=TRUE,"Feiertag",TEXT(B14,"TTTT"))</f>
        <v>Dienstag</v>
      </c>
      <c r="B14" s="46">
        <f t="shared" si="0"/>
        <v>46000</v>
      </c>
      <c r="C14" s="92"/>
      <c r="D14" s="93"/>
      <c r="E14" s="93"/>
      <c r="F14" s="94"/>
      <c r="G14" s="47" t="str">
        <f>IF(AND(C14="",D14=""),"0,00",(Deckblatt!$F$8))</f>
        <v>0,00</v>
      </c>
      <c r="H14" s="50">
        <f>IF('Dezember '!$C14="Bildungstag",('Dezember '!$E14-'Dezember '!$D14-'Dezember '!$F14)*24,IF('Dezember '!$C14="Gleittag",('Dezember '!$E14-'Dezember '!$D14-'Dezember '!$F14)*24,IF('Dezember '!$C14="",('Dezember '!$E14-'Dezember '!$D14-'Dezember '!$F14)*24,(Deckblatt!$E$8/5))))</f>
        <v>0</v>
      </c>
    </row>
    <row r="15" spans="1:8" ht="16.5" customHeight="1" x14ac:dyDescent="0.5">
      <c r="A15" s="62" t="str">
        <f>IF(ISNUMBER(VLOOKUP(B15,Feiertage!$B:$B,1,FALSE))=TRUE,"Feiertag",TEXT(B15,"TTTT"))</f>
        <v>Mittwoch</v>
      </c>
      <c r="B15" s="63">
        <f t="shared" si="0"/>
        <v>46001</v>
      </c>
      <c r="C15" s="95"/>
      <c r="D15" s="96"/>
      <c r="E15" s="96"/>
      <c r="F15" s="97"/>
      <c r="G15" s="64" t="str">
        <f>IF(AND(C15="",D15=""),"0,00",(Deckblatt!$F$8))</f>
        <v>0,00</v>
      </c>
      <c r="H15" s="65">
        <f>IF('Dezember '!$C15="Bildungstag",('Dezember '!$E15-'Dezember '!$D15-'Dezember '!$F15)*24,IF('Dezember '!$C15="Gleittag",('Dezember '!$E15-'Dezember '!$D15-'Dezember '!$F15)*24,IF('Dezember '!$C15="",('Dezember '!$E15-'Dezember '!$D15-'Dezember '!$F15)*24,(Deckblatt!$E$8/5))))</f>
        <v>0</v>
      </c>
    </row>
    <row r="16" spans="1:8" ht="16.5" customHeight="1" x14ac:dyDescent="0.5">
      <c r="A16" s="49" t="str">
        <f>IF(ISNUMBER(VLOOKUP(B16,Feiertage!$B:$B,1,FALSE))=TRUE,"Feiertag",TEXT(B16,"TTTT"))</f>
        <v>Donnerstag</v>
      </c>
      <c r="B16" s="46">
        <f t="shared" si="0"/>
        <v>46002</v>
      </c>
      <c r="C16" s="92"/>
      <c r="D16" s="93"/>
      <c r="E16" s="93"/>
      <c r="F16" s="94"/>
      <c r="G16" s="47" t="str">
        <f>IF(AND(C16="",D16=""),"0,00",(Deckblatt!$F$8))</f>
        <v>0,00</v>
      </c>
      <c r="H16" s="50">
        <f>IF('Dezember '!$C16="Bildungstag",('Dezember '!$E16-'Dezember '!$D16-'Dezember '!$F16)*24,IF('Dezember '!$C16="Gleittag",('Dezember '!$E16-'Dezember '!$D16-'Dezember '!$F16)*24,IF('Dezember '!$C16="",('Dezember '!$E16-'Dezember '!$D16-'Dezember '!$F16)*24,(Deckblatt!$E$8/5))))</f>
        <v>0</v>
      </c>
    </row>
    <row r="17" spans="1:14" ht="16.5" customHeight="1" x14ac:dyDescent="0.5">
      <c r="A17" s="62" t="str">
        <f>IF(ISNUMBER(VLOOKUP(B17,Feiertage!$B:$B,1,FALSE))=TRUE,"Feiertag",TEXT(B17,"TTTT"))</f>
        <v>Freitag</v>
      </c>
      <c r="B17" s="63">
        <f t="shared" si="0"/>
        <v>46003</v>
      </c>
      <c r="C17" s="95"/>
      <c r="D17" s="96"/>
      <c r="E17" s="96"/>
      <c r="F17" s="97"/>
      <c r="G17" s="64" t="str">
        <f>IF(AND(C17="",D17=""),"0,00",(Deckblatt!$F$8))</f>
        <v>0,00</v>
      </c>
      <c r="H17" s="65">
        <f>IF('Dezember '!$C17="Bildungstag",('Dezember '!$E17-'Dezember '!$D17-'Dezember '!$F17)*24,IF('Dezember '!$C17="Gleittag",('Dezember '!$E17-'Dezember '!$D17-'Dezember '!$F17)*24,IF('Dezember '!$C17="",('Dezember '!$E17-'Dezember '!$D17-'Dezember '!$F17)*24,(Deckblatt!$E$8/5))))</f>
        <v>0</v>
      </c>
      <c r="J17" s="51"/>
      <c r="K17" s="51"/>
      <c r="L17" s="51"/>
      <c r="M17" s="52"/>
      <c r="N17" s="52"/>
    </row>
    <row r="18" spans="1:14" ht="16.5" customHeight="1" x14ac:dyDescent="0.5">
      <c r="A18" s="49" t="str">
        <f>IF(ISNUMBER(VLOOKUP(B18,Feiertage!$B:$B,1,FALSE))=TRUE,"Feiertag",TEXT(B18,"TTTT"))</f>
        <v>Samstag</v>
      </c>
      <c r="B18" s="46">
        <f t="shared" si="0"/>
        <v>46004</v>
      </c>
      <c r="C18" s="92"/>
      <c r="D18" s="93"/>
      <c r="E18" s="93"/>
      <c r="F18" s="94"/>
      <c r="G18" s="47" t="str">
        <f>IF(AND(C18="",D18=""),"0,00",(Deckblatt!$F$8))</f>
        <v>0,00</v>
      </c>
      <c r="H18" s="50">
        <f>IF('Dezember '!$C18="Bildungstag",('Dezember '!$E18-'Dezember '!$D18-'Dezember '!$F18)*24,IF('Dezember '!$C18="Gleittag",('Dezember '!$E18-'Dezember '!$D18-'Dezember '!$F18)*24,IF('Dezember '!$C18="",('Dezember '!$E18-'Dezember '!$D18-'Dezember '!$F18)*24,(Deckblatt!$E$8/5))))</f>
        <v>0</v>
      </c>
    </row>
    <row r="19" spans="1:14" ht="16.5" customHeight="1" x14ac:dyDescent="0.5">
      <c r="A19" s="62" t="str">
        <f>IF(ISNUMBER(VLOOKUP(B19,Feiertage!$B:$B,1,FALSE))=TRUE,"Feiertag",TEXT(B19,"TTTT"))</f>
        <v>Sonntag</v>
      </c>
      <c r="B19" s="63">
        <f t="shared" si="0"/>
        <v>46005</v>
      </c>
      <c r="C19" s="95"/>
      <c r="D19" s="96"/>
      <c r="E19" s="96"/>
      <c r="F19" s="97"/>
      <c r="G19" s="64" t="str">
        <f>IF(AND(C19="",D19=""),"0,00",(Deckblatt!$F$8))</f>
        <v>0,00</v>
      </c>
      <c r="H19" s="65">
        <f>IF('Dezember '!$C19="Bildungstag",('Dezember '!$E19-'Dezember '!$D19-'Dezember '!$F19)*24,IF('Dezember '!$C19="Gleittag",('Dezember '!$E19-'Dezember '!$D19-'Dezember '!$F19)*24,IF('Dezember '!$C19="",('Dezember '!$E19-'Dezember '!$D19-'Dezember '!$F19)*24,(Deckblatt!$E$8/5))))</f>
        <v>0</v>
      </c>
    </row>
    <row r="20" spans="1:14" ht="16.5" customHeight="1" x14ac:dyDescent="0.5">
      <c r="A20" s="49" t="str">
        <f>IF(ISNUMBER(VLOOKUP(B20,Feiertage!$B:$B,1,FALSE))=TRUE,"Feiertag",TEXT(B20,"TTTT"))</f>
        <v>Montag</v>
      </c>
      <c r="B20" s="46">
        <f t="shared" si="0"/>
        <v>46006</v>
      </c>
      <c r="C20" s="92"/>
      <c r="D20" s="93"/>
      <c r="E20" s="93"/>
      <c r="F20" s="94"/>
      <c r="G20" s="47" t="str">
        <f>IF(AND(C20="",D20=""),"0,00",(Deckblatt!$F$8))</f>
        <v>0,00</v>
      </c>
      <c r="H20" s="50">
        <f>IF('Dezember '!$C20="Bildungstag",('Dezember '!$E20-'Dezember '!$D20-'Dezember '!$F20)*24,IF('Dezember '!$C20="Gleittag",('Dezember '!$E20-'Dezember '!$D20-'Dezember '!$F20)*24,IF('Dezember '!$C20="",('Dezember '!$E20-'Dezember '!$D20-'Dezember '!$F20)*24,(Deckblatt!$E$8/5))))</f>
        <v>0</v>
      </c>
    </row>
    <row r="21" spans="1:14" ht="16.5" customHeight="1" x14ac:dyDescent="0.5">
      <c r="A21" s="62" t="str">
        <f>IF(ISNUMBER(VLOOKUP(B21,Feiertage!$B:$B,1,FALSE))=TRUE,"Feiertag",TEXT(B21,"TTTT"))</f>
        <v>Dienstag</v>
      </c>
      <c r="B21" s="63">
        <f t="shared" si="0"/>
        <v>46007</v>
      </c>
      <c r="C21" s="95"/>
      <c r="D21" s="96"/>
      <c r="E21" s="96"/>
      <c r="F21" s="97"/>
      <c r="G21" s="64" t="str">
        <f>IF(AND(C21="",D21=""),"0,00",(Deckblatt!$F$8))</f>
        <v>0,00</v>
      </c>
      <c r="H21" s="65">
        <f>IF('Dezember '!$C21="Bildungstag",('Dezember '!$E21-'Dezember '!$D21-'Dezember '!$F21)*24,IF('Dezember '!$C21="Gleittag",('Dezember '!$E21-'Dezember '!$D21-'Dezember '!$F21)*24,IF('Dezember '!$C21="",('Dezember '!$E21-'Dezember '!$D21-'Dezember '!$F21)*24,(Deckblatt!$E$8/5))))</f>
        <v>0</v>
      </c>
    </row>
    <row r="22" spans="1:14" ht="16.5" customHeight="1" x14ac:dyDescent="0.5">
      <c r="A22" s="49" t="str">
        <f>IF(ISNUMBER(VLOOKUP(B22,Feiertage!$B:$B,1,FALSE))=TRUE,"Feiertag",TEXT(B22,"TTTT"))</f>
        <v>Mittwoch</v>
      </c>
      <c r="B22" s="46">
        <f t="shared" si="0"/>
        <v>46008</v>
      </c>
      <c r="C22" s="92"/>
      <c r="D22" s="93"/>
      <c r="E22" s="93"/>
      <c r="F22" s="94"/>
      <c r="G22" s="47" t="str">
        <f>IF(AND(C22="",D22=""),"0,00",(Deckblatt!$F$8))</f>
        <v>0,00</v>
      </c>
      <c r="H22" s="50">
        <f>IF('Dezember '!$C22="Bildungstag",('Dezember '!$E22-'Dezember '!$D22-'Dezember '!$F22)*24,IF('Dezember '!$C22="Gleittag",('Dezember '!$E22-'Dezember '!$D22-'Dezember '!$F22)*24,IF('Dezember '!$C22="",('Dezember '!$E22-'Dezember '!$D22-'Dezember '!$F22)*24,(Deckblatt!$E$8/5))))</f>
        <v>0</v>
      </c>
    </row>
    <row r="23" spans="1:14" ht="16.5" customHeight="1" x14ac:dyDescent="0.5">
      <c r="A23" s="62" t="str">
        <f>IF(ISNUMBER(VLOOKUP(B23,Feiertage!$B:$B,1,FALSE))=TRUE,"Feiertag",TEXT(B23,"TTTT"))</f>
        <v>Donnerstag</v>
      </c>
      <c r="B23" s="63">
        <f t="shared" si="0"/>
        <v>46009</v>
      </c>
      <c r="C23" s="95"/>
      <c r="D23" s="96"/>
      <c r="E23" s="96"/>
      <c r="F23" s="97"/>
      <c r="G23" s="64" t="str">
        <f>IF(AND(C23="",D23=""),"0,00",(Deckblatt!$F$8))</f>
        <v>0,00</v>
      </c>
      <c r="H23" s="65">
        <f>IF('Dezember '!$C23="Bildungstag",('Dezember '!$E23-'Dezember '!$D23-'Dezember '!$F23)*24,IF('Dezember '!$C23="Gleittag",('Dezember '!$E23-'Dezember '!$D23-'Dezember '!$F23)*24,IF('Dezember '!$C23="",('Dezember '!$E23-'Dezember '!$D23-'Dezember '!$F23)*24,(Deckblatt!$E$8/5))))</f>
        <v>0</v>
      </c>
    </row>
    <row r="24" spans="1:14" ht="16.5" customHeight="1" x14ac:dyDescent="0.5">
      <c r="A24" s="49" t="str">
        <f>IF(ISNUMBER(VLOOKUP(B24,Feiertage!$B:$B,1,FALSE))=TRUE,"Feiertag",TEXT(B24,"TTTT"))</f>
        <v>Freitag</v>
      </c>
      <c r="B24" s="46">
        <f t="shared" si="0"/>
        <v>46010</v>
      </c>
      <c r="C24" s="92"/>
      <c r="D24" s="93"/>
      <c r="E24" s="93"/>
      <c r="F24" s="94"/>
      <c r="G24" s="47" t="str">
        <f>IF(AND(C24="",D24=""),"0,00",(Deckblatt!$F$8))</f>
        <v>0,00</v>
      </c>
      <c r="H24" s="50">
        <f>IF('Dezember '!$C24="Bildungstag",('Dezember '!$E24-'Dezember '!$D24-'Dezember '!$F24)*24,IF('Dezember '!$C24="Gleittag",('Dezember '!$E24-'Dezember '!$D24-'Dezember '!$F24)*24,IF('Dezember '!$C24="",('Dezember '!$E24-'Dezember '!$D24-'Dezember '!$F24)*24,(Deckblatt!$E$8/5))))</f>
        <v>0</v>
      </c>
    </row>
    <row r="25" spans="1:14" ht="16.5" customHeight="1" x14ac:dyDescent="0.5">
      <c r="A25" s="62" t="str">
        <f>IF(ISNUMBER(VLOOKUP(B25,Feiertage!$B:$B,1,FALSE))=TRUE,"Feiertag",TEXT(B25,"TTTT"))</f>
        <v>Samstag</v>
      </c>
      <c r="B25" s="63">
        <f t="shared" si="0"/>
        <v>46011</v>
      </c>
      <c r="C25" s="95"/>
      <c r="D25" s="96"/>
      <c r="E25" s="96"/>
      <c r="F25" s="97"/>
      <c r="G25" s="64" t="str">
        <f>IF(AND(C25="",D25=""),"0,00",(Deckblatt!$F$8))</f>
        <v>0,00</v>
      </c>
      <c r="H25" s="65">
        <f>IF('Dezember '!$C25="Bildungstag",('Dezember '!$E25-'Dezember '!$D25-'Dezember '!$F25)*24,IF('Dezember '!$C25="Gleittag",('Dezember '!$E25-'Dezember '!$D25-'Dezember '!$F25)*24,IF('Dezember '!$C25="",('Dezember '!$E25-'Dezember '!$D25-'Dezember '!$F25)*24,(Deckblatt!$E$8/5))))</f>
        <v>0</v>
      </c>
    </row>
    <row r="26" spans="1:14" ht="16.5" customHeight="1" x14ac:dyDescent="0.5">
      <c r="A26" s="49" t="str">
        <f>IF(ISNUMBER(VLOOKUP(B26,Feiertage!$B:$B,1,FALSE))=TRUE,"Feiertag",TEXT(B26,"TTTT"))</f>
        <v>Sonntag</v>
      </c>
      <c r="B26" s="46">
        <f t="shared" si="0"/>
        <v>46012</v>
      </c>
      <c r="C26" s="92"/>
      <c r="D26" s="93"/>
      <c r="E26" s="93"/>
      <c r="F26" s="94"/>
      <c r="G26" s="47" t="str">
        <f>IF(AND(C26="",D26=""),"0,00",(Deckblatt!$F$8))</f>
        <v>0,00</v>
      </c>
      <c r="H26" s="50">
        <f>IF('Dezember '!$C26="Bildungstag",('Dezember '!$E26-'Dezember '!$D26-'Dezember '!$F26)*24,IF('Dezember '!$C26="Gleittag",('Dezember '!$E26-'Dezember '!$D26-'Dezember '!$F26)*24,IF('Dezember '!$C26="",('Dezember '!$E26-'Dezember '!$D26-'Dezember '!$F26)*24,(Deckblatt!$E$8/5))))</f>
        <v>0</v>
      </c>
    </row>
    <row r="27" spans="1:14" ht="16.5" customHeight="1" x14ac:dyDescent="0.5">
      <c r="A27" s="62" t="str">
        <f>IF(ISNUMBER(VLOOKUP(B27,Feiertage!$B:$B,1,FALSE))=TRUE,"Feiertag",TEXT(B27,"TTTT"))</f>
        <v>Montag</v>
      </c>
      <c r="B27" s="63">
        <f t="shared" si="0"/>
        <v>46013</v>
      </c>
      <c r="C27" s="95"/>
      <c r="D27" s="96"/>
      <c r="E27" s="96"/>
      <c r="F27" s="97"/>
      <c r="G27" s="64" t="str">
        <f>IF(AND(C27="",D27=""),"0,00",(Deckblatt!$F$8))</f>
        <v>0,00</v>
      </c>
      <c r="H27" s="65">
        <f>IF('Dezember '!$C27="Bildungstag",('Dezember '!$E27-'Dezember '!$D27-'Dezember '!$F27)*24,IF('Dezember '!$C27="Gleittag",('Dezember '!$E27-'Dezember '!$D27-'Dezember '!$F27)*24,IF('Dezember '!$C27="",('Dezember '!$E27-'Dezember '!$D27-'Dezember '!$F27)*24,(Deckblatt!$E$8/5))))</f>
        <v>0</v>
      </c>
    </row>
    <row r="28" spans="1:14" ht="16.5" customHeight="1" x14ac:dyDescent="0.5">
      <c r="A28" s="49" t="str">
        <f>IF(ISNUMBER(VLOOKUP(B28,Feiertage!$B:$B,1,FALSE))=TRUE,"Feiertag",TEXT(B28,"TTTT"))</f>
        <v>Dienstag</v>
      </c>
      <c r="B28" s="46">
        <f t="shared" si="0"/>
        <v>46014</v>
      </c>
      <c r="C28" s="92"/>
      <c r="D28" s="93"/>
      <c r="E28" s="93"/>
      <c r="F28" s="94"/>
      <c r="G28" s="47" t="str">
        <f>IF(AND(C28="",D28=""),"0,00",(Deckblatt!$F$8))</f>
        <v>0,00</v>
      </c>
      <c r="H28" s="50">
        <f>IF('Dezember '!$C28="Bildungstag",('Dezember '!$E28-'Dezember '!$D28-'Dezember '!$F28)*24,IF('Dezember '!$C28="Gleittag",('Dezember '!$E28-'Dezember '!$D28-'Dezember '!$F28)*24,IF('Dezember '!$C28="",('Dezember '!$E28-'Dezember '!$D28-'Dezember '!$F28)*24,(Deckblatt!$E$8/5))))</f>
        <v>0</v>
      </c>
    </row>
    <row r="29" spans="1:14" ht="16.5" customHeight="1" x14ac:dyDescent="0.5">
      <c r="A29" s="62" t="str">
        <f>IF(ISNUMBER(VLOOKUP(B29,Feiertage!$B:$B,1,FALSE))=TRUE,"Feiertag",TEXT(B29,"TTTT"))</f>
        <v>Mittwoch</v>
      </c>
      <c r="B29" s="63">
        <f t="shared" si="0"/>
        <v>46015</v>
      </c>
      <c r="C29" s="95"/>
      <c r="D29" s="96"/>
      <c r="E29" s="96"/>
      <c r="F29" s="97"/>
      <c r="G29" s="64" t="str">
        <f>IF(AND(C29="",D29=""),"0,00",(Deckblatt!$F$8))</f>
        <v>0,00</v>
      </c>
      <c r="H29" s="65">
        <f>IF('Dezember '!$C29="Bildungstag",('Dezember '!$E29-'Dezember '!$D29-'Dezember '!$F29)*24,IF('Dezember '!$C29="Gleittag",('Dezember '!$E29-'Dezember '!$D29-'Dezember '!$F29)*24,IF('Dezember '!$C29="",('Dezember '!$E29-'Dezember '!$D29-'Dezember '!$F29)*24,(Deckblatt!$E$8/5))))</f>
        <v>0</v>
      </c>
    </row>
    <row r="30" spans="1:14" ht="16.5" customHeight="1" x14ac:dyDescent="0.5">
      <c r="A30" s="49" t="str">
        <f>IF(ISNUMBER(VLOOKUP(B30,Feiertage!$B:$B,1,FALSE))=TRUE,"Feiertag",TEXT(B30,"TTTT"))</f>
        <v>Feiertag</v>
      </c>
      <c r="B30" s="46">
        <f t="shared" si="0"/>
        <v>46016</v>
      </c>
      <c r="C30" s="92"/>
      <c r="D30" s="93"/>
      <c r="E30" s="93"/>
      <c r="F30" s="94"/>
      <c r="G30" s="47" t="str">
        <f>IF(AND(C30="",D30=""),"0,00",(Deckblatt!$F$8))</f>
        <v>0,00</v>
      </c>
      <c r="H30" s="50">
        <f>IF('Dezember '!$C30="Bildungstag",('Dezember '!$E30-'Dezember '!$D30-'Dezember '!$F30)*24,IF('Dezember '!$C30="Gleittag",('Dezember '!$E30-'Dezember '!$D30-'Dezember '!$F30)*24,IF('Dezember '!$C30="",('Dezember '!$E30-'Dezember '!$D30-'Dezember '!$F30)*24,(Deckblatt!$E$8/5))))</f>
        <v>0</v>
      </c>
    </row>
    <row r="31" spans="1:14" ht="16.5" customHeight="1" x14ac:dyDescent="0.5">
      <c r="A31" s="62" t="str">
        <f>IF(ISNUMBER(VLOOKUP(B31,Feiertage!$B:$B,1,FALSE))=TRUE,"Feiertag",TEXT(B31,"TTTT"))</f>
        <v>Feiertag</v>
      </c>
      <c r="B31" s="63">
        <f t="shared" si="0"/>
        <v>46017</v>
      </c>
      <c r="C31" s="95"/>
      <c r="D31" s="96"/>
      <c r="E31" s="96"/>
      <c r="F31" s="97"/>
      <c r="G31" s="64" t="str">
        <f>IF(AND(C31="",D31=""),"0,00",(Deckblatt!$F$8))</f>
        <v>0,00</v>
      </c>
      <c r="H31" s="65">
        <f>IF('Dezember '!$C31="Bildungstag",('Dezember '!$E31-'Dezember '!$D31-'Dezember '!$F31)*24,IF('Dezember '!$C31="Gleittag",('Dezember '!$E31-'Dezember '!$D31-'Dezember '!$F31)*24,IF('Dezember '!$C31="",('Dezember '!$E31-'Dezember '!$D31-'Dezember '!$F31)*24,(Deckblatt!$E$8/5))))</f>
        <v>0</v>
      </c>
    </row>
    <row r="32" spans="1:14" ht="16.5" customHeight="1" x14ac:dyDescent="0.5">
      <c r="A32" s="49" t="str">
        <f>IF(ISNUMBER(VLOOKUP(B32,Feiertage!$B:$B,1,FALSE))=TRUE,"Feiertag",TEXT(B32,"TTTT"))</f>
        <v>Samstag</v>
      </c>
      <c r="B32" s="46">
        <f t="shared" si="0"/>
        <v>46018</v>
      </c>
      <c r="C32" s="92"/>
      <c r="D32" s="93"/>
      <c r="E32" s="93"/>
      <c r="F32" s="94"/>
      <c r="G32" s="47" t="str">
        <f>IF(AND(C32="",D32=""),"0,00",(Deckblatt!$F$8))</f>
        <v>0,00</v>
      </c>
      <c r="H32" s="50">
        <f>IF('Dezember '!$C32="Bildungstag",('Dezember '!$E32-'Dezember '!$D32-'Dezember '!$F32)*24,IF('Dezember '!$C32="Gleittag",('Dezember '!$E32-'Dezember '!$D32-'Dezember '!$F32)*24,IF('Dezember '!$C32="",('Dezember '!$E32-'Dezember '!$D32-'Dezember '!$F32)*24,(Deckblatt!$E$8/5))))</f>
        <v>0</v>
      </c>
    </row>
    <row r="33" spans="1:12" ht="16.5" customHeight="1" x14ac:dyDescent="0.5">
      <c r="A33" s="62" t="str">
        <f>IF(ISNUMBER(VLOOKUP(B33,Feiertage!$B:$B,1,FALSE))=TRUE,"Feiertag",TEXT(B33,"TTTT"))</f>
        <v>Sonntag</v>
      </c>
      <c r="B33" s="63">
        <f t="shared" si="0"/>
        <v>46019</v>
      </c>
      <c r="C33" s="95"/>
      <c r="D33" s="96"/>
      <c r="E33" s="96"/>
      <c r="F33" s="97"/>
      <c r="G33" s="64" t="str">
        <f>IF(AND(C33="",D33=""),"0,00",(Deckblatt!$F$8))</f>
        <v>0,00</v>
      </c>
      <c r="H33" s="65">
        <f>IF('Dezember '!$C33="Bildungstag",('Dezember '!$E33-'Dezember '!$D33-'Dezember '!$F33)*24,IF('Dezember '!$C33="Gleittag",('Dezember '!$E33-'Dezember '!$D33-'Dezember '!$F33)*24,IF('Dezember '!$C33="",('Dezember '!$E33-'Dezember '!$D33-'Dezember '!$F33)*24,(Deckblatt!$E$8/5))))</f>
        <v>0</v>
      </c>
    </row>
    <row r="34" spans="1:12" ht="16.5" customHeight="1" x14ac:dyDescent="0.5">
      <c r="A34" s="49" t="str">
        <f>IF(ISNUMBER(VLOOKUP(B34,Feiertage!$B:$B,1,FALSE))=TRUE,"Feiertag",TEXT(B34,"TTTT"))</f>
        <v>Montag</v>
      </c>
      <c r="B34" s="46">
        <f t="shared" si="0"/>
        <v>46020</v>
      </c>
      <c r="C34" s="92"/>
      <c r="D34" s="93"/>
      <c r="E34" s="93"/>
      <c r="F34" s="94"/>
      <c r="G34" s="47" t="str">
        <f>IF(AND(C34="",D34=""),"0,00",(Deckblatt!$F$8))</f>
        <v>0,00</v>
      </c>
      <c r="H34" s="50">
        <f>IF('Dezember '!$C34="Bildungstag",('Dezember '!$E34-'Dezember '!$D34-'Dezember '!$F34)*24,IF('Dezember '!$C34="Gleittag",('Dezember '!$E34-'Dezember '!$D34-'Dezember '!$F34)*24,IF('Dezember '!$C34="",('Dezember '!$E34-'Dezember '!$D34-'Dezember '!$F34)*24,(Deckblatt!$E$8/5))))</f>
        <v>0</v>
      </c>
    </row>
    <row r="35" spans="1:12" ht="16.5" customHeight="1" x14ac:dyDescent="0.5">
      <c r="A35" s="62" t="str">
        <f>IF(ISNUMBER(VLOOKUP(B35,Feiertage!$B:$B,1,FALSE))=TRUE,"Feiertag",TEXT(B35,"TTTT"))</f>
        <v>Dienstag</v>
      </c>
      <c r="B35" s="63">
        <f t="shared" si="0"/>
        <v>46021</v>
      </c>
      <c r="C35" s="95"/>
      <c r="D35" s="96"/>
      <c r="E35" s="96"/>
      <c r="F35" s="97"/>
      <c r="G35" s="64" t="str">
        <f>IF(AND(C35="",D35=""),"0,00",(Deckblatt!$F$8))</f>
        <v>0,00</v>
      </c>
      <c r="H35" s="65">
        <f>IF('Dezember '!$C35="Bildungstag",('Dezember '!$E35-'Dezember '!$D35-'Dezember '!$F35)*24,IF('Dezember '!$C35="Gleittag",('Dezember '!$E35-'Dezember '!$D35-'Dezember '!$F35)*24,IF('Dezember '!$C35="",('Dezember '!$E35-'Dezember '!$D35-'Dezember '!$F35)*24,(Deckblatt!$E$8/5))))</f>
        <v>0</v>
      </c>
    </row>
    <row r="36" spans="1:12" ht="16.5" customHeight="1" x14ac:dyDescent="0.5">
      <c r="A36" s="83" t="str">
        <f>IF(ISNUMBER(VLOOKUP(B36,Feiertage!$B:$B,1,FALSE))=TRUE,"Feiertag",TEXT(B36,"TTTT"))</f>
        <v>Mittwoch</v>
      </c>
      <c r="B36" s="84">
        <f t="shared" si="0"/>
        <v>46022</v>
      </c>
      <c r="C36" s="104"/>
      <c r="D36" s="105"/>
      <c r="E36" s="105"/>
      <c r="F36" s="106"/>
      <c r="G36" s="85" t="str">
        <f>IF(AND(C36="",D36=""),"0,00",(Deckblatt!$F$8))</f>
        <v>0,00</v>
      </c>
      <c r="H36" s="86">
        <f>IF('Dezember '!$C36="Bildungstag",('Dezember '!$E36-'Dezember '!$D36-'Dezember '!$F36)*24,IF('Dezember '!$C36="Gleittag",('Dezember '!$E36-'Dezember '!$D36-'Dezember '!$F36)*24,IF('Dezember '!$C36="",('Dezember '!$E36-'Dezember '!$D36-'Dezember '!$F36)*24,(Deckblatt!$E$8/5))))</f>
        <v>0</v>
      </c>
    </row>
    <row r="37" spans="1:12" ht="16.5" customHeight="1" x14ac:dyDescent="0.5">
      <c r="A37" s="3"/>
      <c r="B37" s="53"/>
      <c r="C37" s="3"/>
      <c r="D37" s="3"/>
      <c r="E37" s="3"/>
      <c r="F37" s="3"/>
      <c r="G37" s="54">
        <f t="shared" ref="G37:H37" si="1">SUM(G6:G36)</f>
        <v>0</v>
      </c>
      <c r="H37" s="54">
        <f t="shared" si="1"/>
        <v>0</v>
      </c>
    </row>
    <row r="38" spans="1:12" ht="16.5" customHeight="1" x14ac:dyDescent="0.5">
      <c r="A38" s="3"/>
      <c r="B38" s="53"/>
      <c r="C38" s="3"/>
      <c r="D38" s="3"/>
      <c r="E38" s="3"/>
      <c r="F38" s="3"/>
      <c r="G38" s="54"/>
      <c r="H38" s="54"/>
    </row>
    <row r="39" spans="1:12" ht="16.5" customHeight="1" x14ac:dyDescent="0.5">
      <c r="A39" s="3"/>
      <c r="B39" s="8"/>
      <c r="C39" s="3"/>
      <c r="D39" s="55" t="s">
        <v>34</v>
      </c>
      <c r="E39" s="56"/>
      <c r="F39" s="57"/>
      <c r="G39" s="151">
        <f>SUM(H37-G37)</f>
        <v>0</v>
      </c>
      <c r="H39" s="152"/>
    </row>
    <row r="40" spans="1:12" ht="16.5" customHeight="1" x14ac:dyDescent="0.5">
      <c r="A40" s="3"/>
      <c r="B40" s="8"/>
      <c r="C40" s="3"/>
      <c r="D40" s="58"/>
      <c r="E40" s="58"/>
      <c r="F40" s="58"/>
      <c r="G40" s="3"/>
      <c r="H40" s="59"/>
      <c r="L40" s="22"/>
    </row>
    <row r="41" spans="1:12" ht="16.5" customHeight="1" x14ac:dyDescent="0.5">
      <c r="A41" s="3"/>
      <c r="B41" s="8"/>
      <c r="C41" s="3"/>
      <c r="D41" s="58"/>
      <c r="E41" s="58"/>
      <c r="F41" s="58"/>
      <c r="G41" s="3"/>
      <c r="H41" s="59"/>
      <c r="L41" s="22"/>
    </row>
    <row r="42" spans="1:12" ht="16.5" customHeight="1" x14ac:dyDescent="0.5">
      <c r="A42" s="3" t="s">
        <v>35</v>
      </c>
      <c r="B42" s="8"/>
      <c r="C42" s="3"/>
      <c r="D42" s="60"/>
      <c r="E42" s="60"/>
      <c r="F42" s="60"/>
      <c r="G42" s="3"/>
      <c r="H42" s="3"/>
      <c r="L42" s="22"/>
    </row>
    <row r="43" spans="1:12" ht="16.5" customHeight="1" x14ac:dyDescent="0.5">
      <c r="A43" s="3"/>
      <c r="B43" s="8"/>
      <c r="C43" s="3"/>
      <c r="D43" s="3"/>
      <c r="E43" s="3"/>
      <c r="F43" s="3"/>
      <c r="G43" s="3"/>
      <c r="H43" s="3"/>
    </row>
    <row r="44" spans="1:12" ht="16.5" customHeight="1" x14ac:dyDescent="0.5">
      <c r="A44" s="3" t="s">
        <v>36</v>
      </c>
      <c r="B44" s="8"/>
      <c r="C44" s="3"/>
      <c r="D44" s="60"/>
      <c r="E44" s="60"/>
      <c r="F44" s="60"/>
      <c r="G44" s="3"/>
      <c r="H44" s="3"/>
      <c r="J44" s="22"/>
      <c r="K44" s="22"/>
    </row>
    <row r="45" spans="1:12" ht="16.5" customHeight="1" x14ac:dyDescent="0.5">
      <c r="A45" s="3"/>
      <c r="B45" s="8"/>
      <c r="C45" s="3"/>
      <c r="D45" s="3"/>
      <c r="E45" s="3"/>
      <c r="F45" s="3"/>
      <c r="G45" s="3"/>
      <c r="H45" s="3"/>
      <c r="J45" s="22"/>
      <c r="K45" s="22"/>
    </row>
    <row r="46" spans="1:12" ht="15.75" customHeight="1" x14ac:dyDescent="0.5">
      <c r="B46" s="61"/>
    </row>
    <row r="47" spans="1:12" ht="15.75" customHeight="1" x14ac:dyDescent="0.5">
      <c r="B47" s="61"/>
    </row>
    <row r="48" spans="1:12" ht="15.75" customHeight="1" x14ac:dyDescent="0.5">
      <c r="B48" s="61"/>
    </row>
    <row r="49" spans="2:2" ht="15.75" customHeight="1" x14ac:dyDescent="0.5">
      <c r="B49" s="61"/>
    </row>
    <row r="50" spans="2:2" ht="15.75" customHeight="1" x14ac:dyDescent="0.5">
      <c r="B50" s="61"/>
    </row>
    <row r="51" spans="2:2" ht="15.75" customHeight="1" x14ac:dyDescent="0.5">
      <c r="B51" s="61"/>
    </row>
    <row r="52" spans="2:2" ht="15.75" customHeight="1" x14ac:dyDescent="0.5">
      <c r="B52" s="61"/>
    </row>
    <row r="53" spans="2:2" ht="15.75" customHeight="1" x14ac:dyDescent="0.5">
      <c r="B53" s="61"/>
    </row>
    <row r="54" spans="2:2" ht="15.75" customHeight="1" x14ac:dyDescent="0.5">
      <c r="B54" s="61"/>
    </row>
    <row r="55" spans="2:2" ht="15.75" customHeight="1" x14ac:dyDescent="0.5">
      <c r="B55" s="61"/>
    </row>
    <row r="56" spans="2:2" ht="15.75" customHeight="1" x14ac:dyDescent="0.5">
      <c r="B56" s="61"/>
    </row>
    <row r="57" spans="2:2" ht="15.75" customHeight="1" x14ac:dyDescent="0.5">
      <c r="B57" s="61"/>
    </row>
    <row r="58" spans="2:2" ht="15.75" customHeight="1" x14ac:dyDescent="0.5">
      <c r="B58" s="61"/>
    </row>
    <row r="59" spans="2:2" ht="15.75" customHeight="1" x14ac:dyDescent="0.5">
      <c r="B59" s="61"/>
    </row>
    <row r="60" spans="2:2" ht="15.75" customHeight="1" x14ac:dyDescent="0.5">
      <c r="B60" s="61"/>
    </row>
    <row r="61" spans="2:2" ht="15.75" customHeight="1" x14ac:dyDescent="0.5">
      <c r="B61" s="61"/>
    </row>
    <row r="62" spans="2:2" ht="15.75" customHeight="1" x14ac:dyDescent="0.5">
      <c r="B62" s="61"/>
    </row>
    <row r="63" spans="2:2" ht="15.75" customHeight="1" x14ac:dyDescent="0.5">
      <c r="B63" s="61"/>
    </row>
    <row r="64" spans="2:2" ht="15.75" customHeight="1" x14ac:dyDescent="0.5">
      <c r="B64" s="61"/>
    </row>
    <row r="65" spans="2:2" ht="15.75" customHeight="1" x14ac:dyDescent="0.5">
      <c r="B65" s="61"/>
    </row>
    <row r="66" spans="2:2" ht="15.75" customHeight="1" x14ac:dyDescent="0.5">
      <c r="B66" s="61"/>
    </row>
    <row r="67" spans="2:2" ht="15.75" customHeight="1" x14ac:dyDescent="0.5">
      <c r="B67" s="61"/>
    </row>
    <row r="68" spans="2:2" ht="15.75" customHeight="1" x14ac:dyDescent="0.5">
      <c r="B68" s="61"/>
    </row>
    <row r="69" spans="2:2" ht="15.75" customHeight="1" x14ac:dyDescent="0.5">
      <c r="B69" s="61"/>
    </row>
    <row r="70" spans="2:2" ht="15.75" customHeight="1" x14ac:dyDescent="0.5">
      <c r="B70" s="61"/>
    </row>
    <row r="71" spans="2:2" ht="15.75" customHeight="1" x14ac:dyDescent="0.5">
      <c r="B71" s="61"/>
    </row>
    <row r="72" spans="2:2" ht="15.75" customHeight="1" x14ac:dyDescent="0.5">
      <c r="B72" s="61"/>
    </row>
    <row r="73" spans="2:2" ht="15.75" customHeight="1" x14ac:dyDescent="0.5">
      <c r="B73" s="61"/>
    </row>
    <row r="74" spans="2:2" ht="15.75" customHeight="1" x14ac:dyDescent="0.5">
      <c r="B74" s="61"/>
    </row>
    <row r="75" spans="2:2" ht="15.75" customHeight="1" x14ac:dyDescent="0.5">
      <c r="B75" s="61"/>
    </row>
    <row r="76" spans="2:2" ht="15.75" customHeight="1" x14ac:dyDescent="0.5">
      <c r="B76" s="61"/>
    </row>
    <row r="77" spans="2:2" ht="15.75" customHeight="1" x14ac:dyDescent="0.5">
      <c r="B77" s="61"/>
    </row>
    <row r="78" spans="2:2" ht="15.75" customHeight="1" x14ac:dyDescent="0.5">
      <c r="B78" s="61"/>
    </row>
    <row r="79" spans="2:2" ht="15.75" customHeight="1" x14ac:dyDescent="0.5">
      <c r="B79" s="61"/>
    </row>
    <row r="80" spans="2:2" ht="15.75" customHeight="1" x14ac:dyDescent="0.5">
      <c r="B80" s="61"/>
    </row>
    <row r="81" spans="2:2" ht="15.75" customHeight="1" x14ac:dyDescent="0.5">
      <c r="B81" s="61"/>
    </row>
    <row r="82" spans="2:2" ht="15.75" customHeight="1" x14ac:dyDescent="0.5">
      <c r="B82" s="61"/>
    </row>
    <row r="83" spans="2:2" ht="15.75" customHeight="1" x14ac:dyDescent="0.5">
      <c r="B83" s="61"/>
    </row>
    <row r="84" spans="2:2" ht="15.75" customHeight="1" x14ac:dyDescent="0.5">
      <c r="B84" s="61"/>
    </row>
    <row r="85" spans="2:2" ht="15.75" customHeight="1" x14ac:dyDescent="0.5">
      <c r="B85" s="61"/>
    </row>
    <row r="86" spans="2:2" ht="15.75" customHeight="1" x14ac:dyDescent="0.5">
      <c r="B86" s="61"/>
    </row>
    <row r="87" spans="2:2" ht="15.75" customHeight="1" x14ac:dyDescent="0.5">
      <c r="B87" s="61"/>
    </row>
    <row r="88" spans="2:2" ht="15.75" customHeight="1" x14ac:dyDescent="0.5">
      <c r="B88" s="61"/>
    </row>
    <row r="89" spans="2:2" ht="15.75" customHeight="1" x14ac:dyDescent="0.5">
      <c r="B89" s="61"/>
    </row>
    <row r="90" spans="2:2" ht="15.75" customHeight="1" x14ac:dyDescent="0.5">
      <c r="B90" s="61"/>
    </row>
    <row r="91" spans="2:2" ht="15.75" customHeight="1" x14ac:dyDescent="0.5">
      <c r="B91" s="61"/>
    </row>
    <row r="92" spans="2:2" ht="15.75" customHeight="1" x14ac:dyDescent="0.5">
      <c r="B92" s="61"/>
    </row>
    <row r="93" spans="2:2" ht="15.75" customHeight="1" x14ac:dyDescent="0.5">
      <c r="B93" s="61"/>
    </row>
    <row r="94" spans="2:2" ht="15.75" customHeight="1" x14ac:dyDescent="0.5">
      <c r="B94" s="61"/>
    </row>
    <row r="95" spans="2:2" ht="15.75" customHeight="1" x14ac:dyDescent="0.5">
      <c r="B95" s="61"/>
    </row>
    <row r="96" spans="2:2" ht="15.75" customHeight="1" x14ac:dyDescent="0.5">
      <c r="B96" s="61"/>
    </row>
    <row r="97" spans="2:2" ht="15.75" customHeight="1" x14ac:dyDescent="0.5">
      <c r="B97" s="61"/>
    </row>
    <row r="98" spans="2:2" ht="15.75" customHeight="1" x14ac:dyDescent="0.5">
      <c r="B98" s="61"/>
    </row>
    <row r="99" spans="2:2" ht="15.75" customHeight="1" x14ac:dyDescent="0.5">
      <c r="B99" s="61"/>
    </row>
    <row r="100" spans="2:2" ht="15.75" customHeight="1" x14ac:dyDescent="0.5">
      <c r="B100" s="61"/>
    </row>
    <row r="101" spans="2:2" ht="15.75" customHeight="1" x14ac:dyDescent="0.5">
      <c r="B101" s="61"/>
    </row>
    <row r="102" spans="2:2" ht="15.75" customHeight="1" x14ac:dyDescent="0.5">
      <c r="B102" s="61"/>
    </row>
    <row r="103" spans="2:2" ht="15.75" customHeight="1" x14ac:dyDescent="0.5">
      <c r="B103" s="61"/>
    </row>
    <row r="104" spans="2:2" ht="15.75" customHeight="1" x14ac:dyDescent="0.5">
      <c r="B104" s="61"/>
    </row>
    <row r="105" spans="2:2" ht="15.75" customHeight="1" x14ac:dyDescent="0.5">
      <c r="B105" s="61"/>
    </row>
    <row r="106" spans="2:2" ht="15.75" customHeight="1" x14ac:dyDescent="0.5">
      <c r="B106" s="61"/>
    </row>
    <row r="107" spans="2:2" ht="15.75" customHeight="1" x14ac:dyDescent="0.5">
      <c r="B107" s="61"/>
    </row>
    <row r="108" spans="2:2" ht="15.75" customHeight="1" x14ac:dyDescent="0.5">
      <c r="B108" s="61"/>
    </row>
    <row r="109" spans="2:2" ht="15.75" customHeight="1" x14ac:dyDescent="0.5">
      <c r="B109" s="61"/>
    </row>
    <row r="110" spans="2:2" ht="15.75" customHeight="1" x14ac:dyDescent="0.5">
      <c r="B110" s="61"/>
    </row>
    <row r="111" spans="2:2" ht="15.75" customHeight="1" x14ac:dyDescent="0.5">
      <c r="B111" s="61"/>
    </row>
    <row r="112" spans="2:2" ht="15.75" customHeight="1" x14ac:dyDescent="0.5">
      <c r="B112" s="61"/>
    </row>
    <row r="113" spans="2:2" ht="15.75" customHeight="1" x14ac:dyDescent="0.5">
      <c r="B113" s="61"/>
    </row>
    <row r="114" spans="2:2" ht="15.75" customHeight="1" x14ac:dyDescent="0.5">
      <c r="B114" s="61"/>
    </row>
    <row r="115" spans="2:2" ht="15.75" customHeight="1" x14ac:dyDescent="0.5">
      <c r="B115" s="61"/>
    </row>
    <row r="116" spans="2:2" ht="15.75" customHeight="1" x14ac:dyDescent="0.5">
      <c r="B116" s="61"/>
    </row>
    <row r="117" spans="2:2" ht="15.75" customHeight="1" x14ac:dyDescent="0.5">
      <c r="B117" s="61"/>
    </row>
    <row r="118" spans="2:2" ht="15.75" customHeight="1" x14ac:dyDescent="0.5">
      <c r="B118" s="61"/>
    </row>
    <row r="119" spans="2:2" ht="15.75" customHeight="1" x14ac:dyDescent="0.5">
      <c r="B119" s="61"/>
    </row>
    <row r="120" spans="2:2" ht="15.75" customHeight="1" x14ac:dyDescent="0.5">
      <c r="B120" s="61"/>
    </row>
    <row r="121" spans="2:2" ht="15.75" customHeight="1" x14ac:dyDescent="0.5">
      <c r="B121" s="61"/>
    </row>
    <row r="122" spans="2:2" ht="15.75" customHeight="1" x14ac:dyDescent="0.5">
      <c r="B122" s="61"/>
    </row>
    <row r="123" spans="2:2" ht="15.75" customHeight="1" x14ac:dyDescent="0.5">
      <c r="B123" s="61"/>
    </row>
    <row r="124" spans="2:2" ht="15.75" customHeight="1" x14ac:dyDescent="0.5">
      <c r="B124" s="61"/>
    </row>
    <row r="125" spans="2:2" ht="15.75" customHeight="1" x14ac:dyDescent="0.5">
      <c r="B125" s="61"/>
    </row>
    <row r="126" spans="2:2" ht="15.75" customHeight="1" x14ac:dyDescent="0.5">
      <c r="B126" s="61"/>
    </row>
    <row r="127" spans="2:2" ht="15.75" customHeight="1" x14ac:dyDescent="0.5">
      <c r="B127" s="61"/>
    </row>
    <row r="128" spans="2:2" ht="15.75" customHeight="1" x14ac:dyDescent="0.5">
      <c r="B128" s="61"/>
    </row>
    <row r="129" spans="2:2" ht="15.75" customHeight="1" x14ac:dyDescent="0.5">
      <c r="B129" s="61"/>
    </row>
    <row r="130" spans="2:2" ht="15.75" customHeight="1" x14ac:dyDescent="0.5">
      <c r="B130" s="61"/>
    </row>
    <row r="131" spans="2:2" ht="15.75" customHeight="1" x14ac:dyDescent="0.5">
      <c r="B131" s="61"/>
    </row>
    <row r="132" spans="2:2" ht="15.75" customHeight="1" x14ac:dyDescent="0.5">
      <c r="B132" s="61"/>
    </row>
    <row r="133" spans="2:2" ht="15.75" customHeight="1" x14ac:dyDescent="0.5">
      <c r="B133" s="61"/>
    </row>
    <row r="134" spans="2:2" ht="15.75" customHeight="1" x14ac:dyDescent="0.5">
      <c r="B134" s="61"/>
    </row>
    <row r="135" spans="2:2" ht="15.75" customHeight="1" x14ac:dyDescent="0.5">
      <c r="B135" s="61"/>
    </row>
    <row r="136" spans="2:2" ht="15.75" customHeight="1" x14ac:dyDescent="0.5">
      <c r="B136" s="61"/>
    </row>
    <row r="137" spans="2:2" ht="15.75" customHeight="1" x14ac:dyDescent="0.5">
      <c r="B137" s="61"/>
    </row>
    <row r="138" spans="2:2" ht="15.75" customHeight="1" x14ac:dyDescent="0.5">
      <c r="B138" s="61"/>
    </row>
    <row r="139" spans="2:2" ht="15.75" customHeight="1" x14ac:dyDescent="0.5">
      <c r="B139" s="61"/>
    </row>
    <row r="140" spans="2:2" ht="15.75" customHeight="1" x14ac:dyDescent="0.5">
      <c r="B140" s="61"/>
    </row>
    <row r="141" spans="2:2" ht="15.75" customHeight="1" x14ac:dyDescent="0.5">
      <c r="B141" s="61"/>
    </row>
    <row r="142" spans="2:2" ht="15.75" customHeight="1" x14ac:dyDescent="0.5">
      <c r="B142" s="61"/>
    </row>
    <row r="143" spans="2:2" ht="15.75" customHeight="1" x14ac:dyDescent="0.5">
      <c r="B143" s="61"/>
    </row>
    <row r="144" spans="2:2" ht="15.75" customHeight="1" x14ac:dyDescent="0.5">
      <c r="B144" s="61"/>
    </row>
    <row r="145" spans="2:2" ht="15.75" customHeight="1" x14ac:dyDescent="0.5">
      <c r="B145" s="61"/>
    </row>
    <row r="146" spans="2:2" ht="15.75" customHeight="1" x14ac:dyDescent="0.5">
      <c r="B146" s="61"/>
    </row>
    <row r="147" spans="2:2" ht="15.75" customHeight="1" x14ac:dyDescent="0.5">
      <c r="B147" s="61"/>
    </row>
    <row r="148" spans="2:2" ht="15.75" customHeight="1" x14ac:dyDescent="0.5">
      <c r="B148" s="61"/>
    </row>
    <row r="149" spans="2:2" ht="15.75" customHeight="1" x14ac:dyDescent="0.5">
      <c r="B149" s="61"/>
    </row>
    <row r="150" spans="2:2" ht="15.75" customHeight="1" x14ac:dyDescent="0.5">
      <c r="B150" s="61"/>
    </row>
    <row r="151" spans="2:2" ht="15.75" customHeight="1" x14ac:dyDescent="0.5">
      <c r="B151" s="61"/>
    </row>
    <row r="152" spans="2:2" ht="15.75" customHeight="1" x14ac:dyDescent="0.5">
      <c r="B152" s="61"/>
    </row>
    <row r="153" spans="2:2" ht="15.75" customHeight="1" x14ac:dyDescent="0.5">
      <c r="B153" s="61"/>
    </row>
    <row r="154" spans="2:2" ht="15.75" customHeight="1" x14ac:dyDescent="0.5">
      <c r="B154" s="61"/>
    </row>
    <row r="155" spans="2:2" ht="15.75" customHeight="1" x14ac:dyDescent="0.5">
      <c r="B155" s="61"/>
    </row>
    <row r="156" spans="2:2" ht="15.75" customHeight="1" x14ac:dyDescent="0.5">
      <c r="B156" s="61"/>
    </row>
    <row r="157" spans="2:2" ht="15.75" customHeight="1" x14ac:dyDescent="0.5">
      <c r="B157" s="61"/>
    </row>
    <row r="158" spans="2:2" ht="15.75" customHeight="1" x14ac:dyDescent="0.5">
      <c r="B158" s="61"/>
    </row>
    <row r="159" spans="2:2" ht="15.75" customHeight="1" x14ac:dyDescent="0.5">
      <c r="B159" s="61"/>
    </row>
    <row r="160" spans="2:2" ht="15.75" customHeight="1" x14ac:dyDescent="0.5">
      <c r="B160" s="61"/>
    </row>
    <row r="161" spans="2:2" ht="15.75" customHeight="1" x14ac:dyDescent="0.5">
      <c r="B161" s="61"/>
    </row>
    <row r="162" spans="2:2" ht="15.75" customHeight="1" x14ac:dyDescent="0.5">
      <c r="B162" s="61"/>
    </row>
    <row r="163" spans="2:2" ht="15.75" customHeight="1" x14ac:dyDescent="0.5">
      <c r="B163" s="61"/>
    </row>
    <row r="164" spans="2:2" ht="15.75" customHeight="1" x14ac:dyDescent="0.5">
      <c r="B164" s="61"/>
    </row>
    <row r="165" spans="2:2" ht="15.75" customHeight="1" x14ac:dyDescent="0.5">
      <c r="B165" s="61"/>
    </row>
    <row r="166" spans="2:2" ht="15.75" customHeight="1" x14ac:dyDescent="0.5">
      <c r="B166" s="61"/>
    </row>
    <row r="167" spans="2:2" ht="15.75" customHeight="1" x14ac:dyDescent="0.5">
      <c r="B167" s="61"/>
    </row>
    <row r="168" spans="2:2" ht="15.75" customHeight="1" x14ac:dyDescent="0.5">
      <c r="B168" s="61"/>
    </row>
    <row r="169" spans="2:2" ht="15.75" customHeight="1" x14ac:dyDescent="0.5">
      <c r="B169" s="61"/>
    </row>
    <row r="170" spans="2:2" ht="15.75" customHeight="1" x14ac:dyDescent="0.5">
      <c r="B170" s="61"/>
    </row>
    <row r="171" spans="2:2" ht="15.75" customHeight="1" x14ac:dyDescent="0.5">
      <c r="B171" s="61"/>
    </row>
    <row r="172" spans="2:2" ht="15.75" customHeight="1" x14ac:dyDescent="0.5">
      <c r="B172" s="61"/>
    </row>
    <row r="173" spans="2:2" ht="15.75" customHeight="1" x14ac:dyDescent="0.5">
      <c r="B173" s="61"/>
    </row>
    <row r="174" spans="2:2" ht="15.75" customHeight="1" x14ac:dyDescent="0.5">
      <c r="B174" s="61"/>
    </row>
    <row r="175" spans="2:2" ht="15.75" customHeight="1" x14ac:dyDescent="0.5">
      <c r="B175" s="61"/>
    </row>
    <row r="176" spans="2:2" ht="15.75" customHeight="1" x14ac:dyDescent="0.5">
      <c r="B176" s="61"/>
    </row>
    <row r="177" spans="2:2" ht="15.75" customHeight="1" x14ac:dyDescent="0.5">
      <c r="B177" s="61"/>
    </row>
    <row r="178" spans="2:2" ht="15.75" customHeight="1" x14ac:dyDescent="0.5">
      <c r="B178" s="61"/>
    </row>
    <row r="179" spans="2:2" ht="15.75" customHeight="1" x14ac:dyDescent="0.5">
      <c r="B179" s="61"/>
    </row>
    <row r="180" spans="2:2" ht="15.75" customHeight="1" x14ac:dyDescent="0.5">
      <c r="B180" s="61"/>
    </row>
    <row r="181" spans="2:2" ht="15.75" customHeight="1" x14ac:dyDescent="0.5">
      <c r="B181" s="61"/>
    </row>
    <row r="182" spans="2:2" ht="15.75" customHeight="1" x14ac:dyDescent="0.5">
      <c r="B182" s="61"/>
    </row>
    <row r="183" spans="2:2" ht="15.75" customHeight="1" x14ac:dyDescent="0.5">
      <c r="B183" s="61"/>
    </row>
    <row r="184" spans="2:2" ht="15.75" customHeight="1" x14ac:dyDescent="0.5">
      <c r="B184" s="61"/>
    </row>
    <row r="185" spans="2:2" ht="15.75" customHeight="1" x14ac:dyDescent="0.5">
      <c r="B185" s="61"/>
    </row>
    <row r="186" spans="2:2" ht="15.75" customHeight="1" x14ac:dyDescent="0.5">
      <c r="B186" s="61"/>
    </row>
    <row r="187" spans="2:2" ht="15.75" customHeight="1" x14ac:dyDescent="0.5">
      <c r="B187" s="61"/>
    </row>
    <row r="188" spans="2:2" ht="15.75" customHeight="1" x14ac:dyDescent="0.5">
      <c r="B188" s="61"/>
    </row>
    <row r="189" spans="2:2" ht="15.75" customHeight="1" x14ac:dyDescent="0.5">
      <c r="B189" s="61"/>
    </row>
    <row r="190" spans="2:2" ht="15.75" customHeight="1" x14ac:dyDescent="0.5">
      <c r="B190" s="61"/>
    </row>
    <row r="191" spans="2:2" ht="15.75" customHeight="1" x14ac:dyDescent="0.5">
      <c r="B191" s="61"/>
    </row>
    <row r="192" spans="2:2" ht="15.75" customHeight="1" x14ac:dyDescent="0.5">
      <c r="B192" s="61"/>
    </row>
    <row r="193" spans="2:2" ht="15.75" customHeight="1" x14ac:dyDescent="0.5">
      <c r="B193" s="61"/>
    </row>
    <row r="194" spans="2:2" ht="15.75" customHeight="1" x14ac:dyDescent="0.5">
      <c r="B194" s="61"/>
    </row>
    <row r="195" spans="2:2" ht="15.75" customHeight="1" x14ac:dyDescent="0.5">
      <c r="B195" s="61"/>
    </row>
    <row r="196" spans="2:2" ht="15.75" customHeight="1" x14ac:dyDescent="0.5">
      <c r="B196" s="61"/>
    </row>
    <row r="197" spans="2:2" ht="15.75" customHeight="1" x14ac:dyDescent="0.5">
      <c r="B197" s="61"/>
    </row>
    <row r="198" spans="2:2" ht="15.75" customHeight="1" x14ac:dyDescent="0.5">
      <c r="B198" s="61"/>
    </row>
    <row r="199" spans="2:2" ht="15.75" customHeight="1" x14ac:dyDescent="0.5">
      <c r="B199" s="61"/>
    </row>
    <row r="200" spans="2:2" ht="15.75" customHeight="1" x14ac:dyDescent="0.5">
      <c r="B200" s="61"/>
    </row>
    <row r="201" spans="2:2" ht="15.75" customHeight="1" x14ac:dyDescent="0.5">
      <c r="B201" s="61"/>
    </row>
    <row r="202" spans="2:2" ht="15.75" customHeight="1" x14ac:dyDescent="0.5">
      <c r="B202" s="61"/>
    </row>
    <row r="203" spans="2:2" ht="15.75" customHeight="1" x14ac:dyDescent="0.5">
      <c r="B203" s="61"/>
    </row>
    <row r="204" spans="2:2" ht="15.75" customHeight="1" x14ac:dyDescent="0.5">
      <c r="B204" s="61"/>
    </row>
    <row r="205" spans="2:2" ht="15.75" customHeight="1" x14ac:dyDescent="0.5">
      <c r="B205" s="61"/>
    </row>
    <row r="206" spans="2:2" ht="15.75" customHeight="1" x14ac:dyDescent="0.5">
      <c r="B206" s="61"/>
    </row>
    <row r="207" spans="2:2" ht="15.75" customHeight="1" x14ac:dyDescent="0.5">
      <c r="B207" s="61"/>
    </row>
    <row r="208" spans="2:2" ht="15.75" customHeight="1" x14ac:dyDescent="0.5">
      <c r="B208" s="61"/>
    </row>
    <row r="209" spans="2:2" ht="15.75" customHeight="1" x14ac:dyDescent="0.5">
      <c r="B209" s="61"/>
    </row>
    <row r="210" spans="2:2" ht="15.75" customHeight="1" x14ac:dyDescent="0.5">
      <c r="B210" s="61"/>
    </row>
    <row r="211" spans="2:2" ht="15.75" customHeight="1" x14ac:dyDescent="0.5">
      <c r="B211" s="61"/>
    </row>
    <row r="212" spans="2:2" ht="15.75" customHeight="1" x14ac:dyDescent="0.5">
      <c r="B212" s="61"/>
    </row>
    <row r="213" spans="2:2" ht="15.75" customHeight="1" x14ac:dyDescent="0.5">
      <c r="B213" s="61"/>
    </row>
    <row r="214" spans="2:2" ht="15.75" customHeight="1" x14ac:dyDescent="0.5">
      <c r="B214" s="61"/>
    </row>
    <row r="215" spans="2:2" ht="15.75" customHeight="1" x14ac:dyDescent="0.5">
      <c r="B215" s="61"/>
    </row>
    <row r="216" spans="2:2" ht="15.75" customHeight="1" x14ac:dyDescent="0.5">
      <c r="B216" s="61"/>
    </row>
    <row r="217" spans="2:2" ht="15.75" customHeight="1" x14ac:dyDescent="0.5">
      <c r="B217" s="61"/>
    </row>
    <row r="218" spans="2:2" ht="15.75" customHeight="1" x14ac:dyDescent="0.5">
      <c r="B218" s="61"/>
    </row>
    <row r="219" spans="2:2" ht="15.75" customHeight="1" x14ac:dyDescent="0.5">
      <c r="B219" s="61"/>
    </row>
    <row r="220" spans="2:2" ht="15.75" customHeight="1" x14ac:dyDescent="0.5">
      <c r="B220" s="61"/>
    </row>
    <row r="221" spans="2:2" ht="15.75" customHeight="1" x14ac:dyDescent="0.5">
      <c r="B221" s="61"/>
    </row>
    <row r="222" spans="2:2" ht="15.75" customHeight="1" x14ac:dyDescent="0.5">
      <c r="B222" s="61"/>
    </row>
    <row r="223" spans="2:2" ht="15.75" customHeight="1" x14ac:dyDescent="0.5">
      <c r="B223" s="61"/>
    </row>
    <row r="224" spans="2:2" ht="15.75" customHeight="1" x14ac:dyDescent="0.5">
      <c r="B224" s="61"/>
    </row>
    <row r="225" spans="2:2" ht="15.75" customHeight="1" x14ac:dyDescent="0.5">
      <c r="B225" s="61"/>
    </row>
    <row r="226" spans="2:2" ht="15.75" customHeight="1" x14ac:dyDescent="0.5">
      <c r="B226" s="61"/>
    </row>
    <row r="227" spans="2:2" ht="15.75" customHeight="1" x14ac:dyDescent="0.5">
      <c r="B227" s="61"/>
    </row>
    <row r="228" spans="2:2" ht="15.75" customHeight="1" x14ac:dyDescent="0.5">
      <c r="B228" s="61"/>
    </row>
    <row r="229" spans="2:2" ht="15.75" customHeight="1" x14ac:dyDescent="0.5">
      <c r="B229" s="61"/>
    </row>
    <row r="230" spans="2:2" ht="15.75" customHeight="1" x14ac:dyDescent="0.5">
      <c r="B230" s="61"/>
    </row>
    <row r="231" spans="2:2" ht="15.75" customHeight="1" x14ac:dyDescent="0.5">
      <c r="B231" s="61"/>
    </row>
    <row r="232" spans="2:2" ht="15.75" customHeight="1" x14ac:dyDescent="0.5">
      <c r="B232" s="61"/>
    </row>
    <row r="233" spans="2:2" ht="15.75" customHeight="1" x14ac:dyDescent="0.5">
      <c r="B233" s="61"/>
    </row>
    <row r="234" spans="2:2" ht="15.75" customHeight="1" x14ac:dyDescent="0.5">
      <c r="B234" s="61"/>
    </row>
    <row r="235" spans="2:2" ht="15.75" customHeight="1" x14ac:dyDescent="0.5">
      <c r="B235" s="61"/>
    </row>
    <row r="236" spans="2:2" ht="15.75" customHeight="1" x14ac:dyDescent="0.5">
      <c r="B236" s="61"/>
    </row>
    <row r="237" spans="2:2" ht="15.75" customHeight="1" x14ac:dyDescent="0.5">
      <c r="B237" s="61"/>
    </row>
    <row r="238" spans="2:2" ht="15.75" customHeight="1" x14ac:dyDescent="0.5">
      <c r="B238" s="61"/>
    </row>
    <row r="239" spans="2:2" ht="15.75" customHeight="1" x14ac:dyDescent="0.5">
      <c r="B239" s="61"/>
    </row>
    <row r="240" spans="2:2" ht="15.75" customHeight="1" x14ac:dyDescent="0.5">
      <c r="B240" s="61"/>
    </row>
    <row r="241" spans="2:2" ht="15.75" customHeight="1" x14ac:dyDescent="0.5">
      <c r="B241" s="61"/>
    </row>
    <row r="242" spans="2:2" ht="15.75" customHeight="1" x14ac:dyDescent="0.5">
      <c r="B242" s="61"/>
    </row>
    <row r="243" spans="2:2" ht="15.75" customHeight="1" x14ac:dyDescent="0.5">
      <c r="B243" s="61"/>
    </row>
    <row r="244" spans="2:2" ht="15.75" customHeight="1" x14ac:dyDescent="0.5">
      <c r="B244" s="61"/>
    </row>
    <row r="245" spans="2:2" ht="15.75" customHeight="1" x14ac:dyDescent="0.5">
      <c r="B245" s="61"/>
    </row>
    <row r="246" spans="2:2" ht="15.75" customHeight="1" x14ac:dyDescent="0.5">
      <c r="B246" s="61"/>
    </row>
    <row r="247" spans="2:2" ht="15.75" customHeight="1" x14ac:dyDescent="0.5">
      <c r="B247" s="61"/>
    </row>
    <row r="248" spans="2:2" ht="15.75" customHeight="1" x14ac:dyDescent="0.5">
      <c r="B248" s="61"/>
    </row>
    <row r="249" spans="2:2" ht="15.75" customHeight="1" x14ac:dyDescent="0.5">
      <c r="B249" s="61"/>
    </row>
    <row r="250" spans="2:2" ht="15.75" customHeight="1" x14ac:dyDescent="0.5">
      <c r="B250" s="61"/>
    </row>
    <row r="251" spans="2:2" ht="15.75" customHeight="1" x14ac:dyDescent="0.5">
      <c r="B251" s="61"/>
    </row>
    <row r="252" spans="2:2" ht="15.75" customHeight="1" x14ac:dyDescent="0.5">
      <c r="B252" s="61"/>
    </row>
    <row r="253" spans="2:2" ht="15.75" customHeight="1" x14ac:dyDescent="0.5">
      <c r="B253" s="61"/>
    </row>
    <row r="254" spans="2:2" ht="15.75" customHeight="1" x14ac:dyDescent="0.5">
      <c r="B254" s="61"/>
    </row>
    <row r="255" spans="2:2" ht="15.75" customHeight="1" x14ac:dyDescent="0.5">
      <c r="B255" s="61"/>
    </row>
    <row r="256" spans="2:2" ht="15.75" customHeight="1" x14ac:dyDescent="0.5">
      <c r="B256" s="61"/>
    </row>
    <row r="257" spans="2:2" ht="15.75" customHeight="1" x14ac:dyDescent="0.5">
      <c r="B257" s="61"/>
    </row>
    <row r="258" spans="2:2" ht="15.75" customHeight="1" x14ac:dyDescent="0.5">
      <c r="B258" s="61"/>
    </row>
    <row r="259" spans="2:2" ht="15.75" customHeight="1" x14ac:dyDescent="0.5">
      <c r="B259" s="61"/>
    </row>
    <row r="260" spans="2:2" ht="15.75" customHeight="1" x14ac:dyDescent="0.5">
      <c r="B260" s="61"/>
    </row>
    <row r="261" spans="2:2" ht="15.75" customHeight="1" x14ac:dyDescent="0.5">
      <c r="B261" s="61"/>
    </row>
    <row r="262" spans="2:2" ht="15.75" customHeight="1" x14ac:dyDescent="0.5">
      <c r="B262" s="61"/>
    </row>
    <row r="263" spans="2:2" ht="15.75" customHeight="1" x14ac:dyDescent="0.5">
      <c r="B263" s="61"/>
    </row>
    <row r="264" spans="2:2" ht="15.75" customHeight="1" x14ac:dyDescent="0.5">
      <c r="B264" s="61"/>
    </row>
    <row r="265" spans="2:2" ht="15.75" customHeight="1" x14ac:dyDescent="0.5">
      <c r="B265" s="61"/>
    </row>
    <row r="266" spans="2:2" ht="15.75" customHeight="1" x14ac:dyDescent="0.5">
      <c r="B266" s="61"/>
    </row>
    <row r="267" spans="2:2" ht="15.75" customHeight="1" x14ac:dyDescent="0.5">
      <c r="B267" s="61"/>
    </row>
    <row r="268" spans="2:2" ht="15.75" customHeight="1" x14ac:dyDescent="0.5">
      <c r="B268" s="61"/>
    </row>
    <row r="269" spans="2:2" ht="15.75" customHeight="1" x14ac:dyDescent="0.5">
      <c r="B269" s="61"/>
    </row>
    <row r="270" spans="2:2" ht="15.75" customHeight="1" x14ac:dyDescent="0.5">
      <c r="B270" s="61"/>
    </row>
    <row r="271" spans="2:2" ht="15.75" customHeight="1" x14ac:dyDescent="0.5">
      <c r="B271" s="61"/>
    </row>
    <row r="272" spans="2:2" ht="15.75" customHeight="1" x14ac:dyDescent="0.5">
      <c r="B272" s="61"/>
    </row>
    <row r="273" spans="2:2" ht="15.75" customHeight="1" x14ac:dyDescent="0.5">
      <c r="B273" s="61"/>
    </row>
    <row r="274" spans="2:2" ht="15.75" customHeight="1" x14ac:dyDescent="0.5">
      <c r="B274" s="61"/>
    </row>
    <row r="275" spans="2:2" ht="15.75" customHeight="1" x14ac:dyDescent="0.5">
      <c r="B275" s="61"/>
    </row>
    <row r="276" spans="2:2" ht="15.75" customHeight="1" x14ac:dyDescent="0.5">
      <c r="B276" s="61"/>
    </row>
    <row r="277" spans="2:2" ht="15.75" customHeight="1" x14ac:dyDescent="0.5">
      <c r="B277" s="61"/>
    </row>
    <row r="278" spans="2:2" ht="15.75" customHeight="1" x14ac:dyDescent="0.5">
      <c r="B278" s="61"/>
    </row>
    <row r="279" spans="2:2" ht="15.75" customHeight="1" x14ac:dyDescent="0.5">
      <c r="B279" s="61"/>
    </row>
    <row r="280" spans="2:2" ht="15.75" customHeight="1" x14ac:dyDescent="0.5">
      <c r="B280" s="61"/>
    </row>
    <row r="281" spans="2:2" ht="15.75" customHeight="1" x14ac:dyDescent="0.5">
      <c r="B281" s="61"/>
    </row>
    <row r="282" spans="2:2" ht="15.75" customHeight="1" x14ac:dyDescent="0.5">
      <c r="B282" s="61"/>
    </row>
    <row r="283" spans="2:2" ht="15.75" customHeight="1" x14ac:dyDescent="0.5">
      <c r="B283" s="61"/>
    </row>
    <row r="284" spans="2:2" ht="15.75" customHeight="1" x14ac:dyDescent="0.5">
      <c r="B284" s="61"/>
    </row>
    <row r="285" spans="2:2" ht="15.75" customHeight="1" x14ac:dyDescent="0.5">
      <c r="B285" s="61"/>
    </row>
    <row r="286" spans="2:2" ht="15.75" customHeight="1" x14ac:dyDescent="0.5">
      <c r="B286" s="61"/>
    </row>
    <row r="287" spans="2:2" ht="15.75" customHeight="1" x14ac:dyDescent="0.5">
      <c r="B287" s="61"/>
    </row>
    <row r="288" spans="2:2" ht="15.75" customHeight="1" x14ac:dyDescent="0.5">
      <c r="B288" s="61"/>
    </row>
    <row r="289" spans="2:2" ht="15.75" customHeight="1" x14ac:dyDescent="0.5">
      <c r="B289" s="61"/>
    </row>
    <row r="290" spans="2:2" ht="15.75" customHeight="1" x14ac:dyDescent="0.5">
      <c r="B290" s="61"/>
    </row>
    <row r="291" spans="2:2" ht="15.75" customHeight="1" x14ac:dyDescent="0.5">
      <c r="B291" s="61"/>
    </row>
    <row r="292" spans="2:2" ht="15.75" customHeight="1" x14ac:dyDescent="0.5">
      <c r="B292" s="61"/>
    </row>
    <row r="293" spans="2:2" ht="15.75" customHeight="1" x14ac:dyDescent="0.5">
      <c r="B293" s="61"/>
    </row>
    <row r="294" spans="2:2" ht="15.75" customHeight="1" x14ac:dyDescent="0.5">
      <c r="B294" s="61"/>
    </row>
    <row r="295" spans="2:2" ht="15.75" customHeight="1" x14ac:dyDescent="0.5">
      <c r="B295" s="61"/>
    </row>
    <row r="296" spans="2:2" ht="15.75" customHeight="1" x14ac:dyDescent="0.5">
      <c r="B296" s="61"/>
    </row>
    <row r="297" spans="2:2" ht="15.75" customHeight="1" x14ac:dyDescent="0.5">
      <c r="B297" s="61"/>
    </row>
    <row r="298" spans="2:2" ht="15.75" customHeight="1" x14ac:dyDescent="0.5">
      <c r="B298" s="61"/>
    </row>
    <row r="299" spans="2:2" ht="15.75" customHeight="1" x14ac:dyDescent="0.5">
      <c r="B299" s="61"/>
    </row>
    <row r="300" spans="2:2" ht="15.75" customHeight="1" x14ac:dyDescent="0.5">
      <c r="B300" s="61"/>
    </row>
    <row r="301" spans="2:2" ht="15.75" customHeight="1" x14ac:dyDescent="0.5">
      <c r="B301" s="61"/>
    </row>
    <row r="302" spans="2:2" ht="15.75" customHeight="1" x14ac:dyDescent="0.5">
      <c r="B302" s="61"/>
    </row>
    <row r="303" spans="2:2" ht="15.75" customHeight="1" x14ac:dyDescent="0.5">
      <c r="B303" s="61"/>
    </row>
    <row r="304" spans="2:2" ht="15.75" customHeight="1" x14ac:dyDescent="0.5">
      <c r="B304" s="61"/>
    </row>
    <row r="305" spans="2:2" ht="15.75" customHeight="1" x14ac:dyDescent="0.5">
      <c r="B305" s="61"/>
    </row>
    <row r="306" spans="2:2" ht="15.75" customHeight="1" x14ac:dyDescent="0.5">
      <c r="B306" s="61"/>
    </row>
    <row r="307" spans="2:2" ht="15.75" customHeight="1" x14ac:dyDescent="0.5">
      <c r="B307" s="61"/>
    </row>
    <row r="308" spans="2:2" ht="15.75" customHeight="1" x14ac:dyDescent="0.5">
      <c r="B308" s="61"/>
    </row>
    <row r="309" spans="2:2" ht="15.75" customHeight="1" x14ac:dyDescent="0.5">
      <c r="B309" s="61"/>
    </row>
    <row r="310" spans="2:2" ht="15.75" customHeight="1" x14ac:dyDescent="0.5">
      <c r="B310" s="61"/>
    </row>
    <row r="311" spans="2:2" ht="15.75" customHeight="1" x14ac:dyDescent="0.5">
      <c r="B311" s="61"/>
    </row>
    <row r="312" spans="2:2" ht="15.75" customHeight="1" x14ac:dyDescent="0.5">
      <c r="B312" s="61"/>
    </row>
    <row r="313" spans="2:2" ht="15.75" customHeight="1" x14ac:dyDescent="0.5">
      <c r="B313" s="61"/>
    </row>
    <row r="314" spans="2:2" ht="15.75" customHeight="1" x14ac:dyDescent="0.5">
      <c r="B314" s="61"/>
    </row>
    <row r="315" spans="2:2" ht="15.75" customHeight="1" x14ac:dyDescent="0.5">
      <c r="B315" s="61"/>
    </row>
    <row r="316" spans="2:2" ht="15.75" customHeight="1" x14ac:dyDescent="0.5">
      <c r="B316" s="61"/>
    </row>
    <row r="317" spans="2:2" ht="15.75" customHeight="1" x14ac:dyDescent="0.5">
      <c r="B317" s="61"/>
    </row>
    <row r="318" spans="2:2" ht="15.75" customHeight="1" x14ac:dyDescent="0.5">
      <c r="B318" s="61"/>
    </row>
    <row r="319" spans="2:2" ht="15.75" customHeight="1" x14ac:dyDescent="0.5">
      <c r="B319" s="61"/>
    </row>
    <row r="320" spans="2:2" ht="15.75" customHeight="1" x14ac:dyDescent="0.5">
      <c r="B320" s="61"/>
    </row>
    <row r="321" spans="2:2" ht="15.75" customHeight="1" x14ac:dyDescent="0.5">
      <c r="B321" s="61"/>
    </row>
    <row r="322" spans="2:2" ht="15.75" customHeight="1" x14ac:dyDescent="0.5">
      <c r="B322" s="61"/>
    </row>
    <row r="323" spans="2:2" ht="15.75" customHeight="1" x14ac:dyDescent="0.5">
      <c r="B323" s="61"/>
    </row>
    <row r="324" spans="2:2" ht="15.75" customHeight="1" x14ac:dyDescent="0.5">
      <c r="B324" s="61"/>
    </row>
    <row r="325" spans="2:2" ht="15.75" customHeight="1" x14ac:dyDescent="0.5">
      <c r="B325" s="61"/>
    </row>
    <row r="326" spans="2:2" ht="15.75" customHeight="1" x14ac:dyDescent="0.5">
      <c r="B326" s="61"/>
    </row>
    <row r="327" spans="2:2" ht="15.75" customHeight="1" x14ac:dyDescent="0.5">
      <c r="B327" s="61"/>
    </row>
    <row r="328" spans="2:2" ht="15.75" customHeight="1" x14ac:dyDescent="0.5">
      <c r="B328" s="61"/>
    </row>
    <row r="329" spans="2:2" ht="15.75" customHeight="1" x14ac:dyDescent="0.5">
      <c r="B329" s="61"/>
    </row>
    <row r="330" spans="2:2" ht="15.75" customHeight="1" x14ac:dyDescent="0.5">
      <c r="B330" s="61"/>
    </row>
    <row r="331" spans="2:2" ht="15.75" customHeight="1" x14ac:dyDescent="0.5">
      <c r="B331" s="61"/>
    </row>
    <row r="332" spans="2:2" ht="15.75" customHeight="1" x14ac:dyDescent="0.5">
      <c r="B332" s="61"/>
    </row>
    <row r="333" spans="2:2" ht="15.75" customHeight="1" x14ac:dyDescent="0.5">
      <c r="B333" s="61"/>
    </row>
    <row r="334" spans="2:2" ht="15.75" customHeight="1" x14ac:dyDescent="0.5">
      <c r="B334" s="61"/>
    </row>
    <row r="335" spans="2:2" ht="15.75" customHeight="1" x14ac:dyDescent="0.5">
      <c r="B335" s="61"/>
    </row>
    <row r="336" spans="2:2" ht="15.75" customHeight="1" x14ac:dyDescent="0.5">
      <c r="B336" s="61"/>
    </row>
    <row r="337" spans="2:2" ht="15.75" customHeight="1" x14ac:dyDescent="0.5">
      <c r="B337" s="61"/>
    </row>
    <row r="338" spans="2:2" ht="15.75" customHeight="1" x14ac:dyDescent="0.5">
      <c r="B338" s="61"/>
    </row>
    <row r="339" spans="2:2" ht="15.75" customHeight="1" x14ac:dyDescent="0.5">
      <c r="B339" s="61"/>
    </row>
    <row r="340" spans="2:2" ht="15.75" customHeight="1" x14ac:dyDescent="0.5">
      <c r="B340" s="61"/>
    </row>
    <row r="341" spans="2:2" ht="15.75" customHeight="1" x14ac:dyDescent="0.5">
      <c r="B341" s="61"/>
    </row>
    <row r="342" spans="2:2" ht="15.75" customHeight="1" x14ac:dyDescent="0.5">
      <c r="B342" s="61"/>
    </row>
    <row r="343" spans="2:2" ht="15.75" customHeight="1" x14ac:dyDescent="0.5">
      <c r="B343" s="61"/>
    </row>
    <row r="344" spans="2:2" ht="15.75" customHeight="1" x14ac:dyDescent="0.5">
      <c r="B344" s="61"/>
    </row>
    <row r="345" spans="2:2" ht="15.75" customHeight="1" x14ac:dyDescent="0.5">
      <c r="B345" s="61"/>
    </row>
    <row r="346" spans="2:2" ht="15.75" customHeight="1" x14ac:dyDescent="0.5">
      <c r="B346" s="61"/>
    </row>
    <row r="347" spans="2:2" ht="15.75" customHeight="1" x14ac:dyDescent="0.5">
      <c r="B347" s="61"/>
    </row>
    <row r="348" spans="2:2" ht="15.75" customHeight="1" x14ac:dyDescent="0.5">
      <c r="B348" s="61"/>
    </row>
    <row r="349" spans="2:2" ht="15.75" customHeight="1" x14ac:dyDescent="0.5">
      <c r="B349" s="61"/>
    </row>
    <row r="350" spans="2:2" ht="15.75" customHeight="1" x14ac:dyDescent="0.5">
      <c r="B350" s="61"/>
    </row>
    <row r="351" spans="2:2" ht="15.75" customHeight="1" x14ac:dyDescent="0.5">
      <c r="B351" s="61"/>
    </row>
    <row r="352" spans="2:2" ht="15.75" customHeight="1" x14ac:dyDescent="0.5">
      <c r="B352" s="61"/>
    </row>
    <row r="353" spans="2:2" ht="15.75" customHeight="1" x14ac:dyDescent="0.5">
      <c r="B353" s="61"/>
    </row>
    <row r="354" spans="2:2" ht="15.75" customHeight="1" x14ac:dyDescent="0.5">
      <c r="B354" s="61"/>
    </row>
    <row r="355" spans="2:2" ht="15.75" customHeight="1" x14ac:dyDescent="0.5">
      <c r="B355" s="61"/>
    </row>
    <row r="356" spans="2:2" ht="15.75" customHeight="1" x14ac:dyDescent="0.5">
      <c r="B356" s="61"/>
    </row>
    <row r="357" spans="2:2" ht="15.75" customHeight="1" x14ac:dyDescent="0.5">
      <c r="B357" s="61"/>
    </row>
    <row r="358" spans="2:2" ht="15.75" customHeight="1" x14ac:dyDescent="0.5">
      <c r="B358" s="61"/>
    </row>
    <row r="359" spans="2:2" ht="15.75" customHeight="1" x14ac:dyDescent="0.5">
      <c r="B359" s="61"/>
    </row>
    <row r="360" spans="2:2" ht="15.75" customHeight="1" x14ac:dyDescent="0.5">
      <c r="B360" s="61"/>
    </row>
    <row r="361" spans="2:2" ht="15.75" customHeight="1" x14ac:dyDescent="0.5">
      <c r="B361" s="61"/>
    </row>
    <row r="362" spans="2:2" ht="15.75" customHeight="1" x14ac:dyDescent="0.5">
      <c r="B362" s="61"/>
    </row>
    <row r="363" spans="2:2" ht="15.75" customHeight="1" x14ac:dyDescent="0.5">
      <c r="B363" s="61"/>
    </row>
    <row r="364" spans="2:2" ht="15.75" customHeight="1" x14ac:dyDescent="0.5">
      <c r="B364" s="61"/>
    </row>
    <row r="365" spans="2:2" ht="15.75" customHeight="1" x14ac:dyDescent="0.5">
      <c r="B365" s="61"/>
    </row>
    <row r="366" spans="2:2" ht="15.75" customHeight="1" x14ac:dyDescent="0.5">
      <c r="B366" s="61"/>
    </row>
    <row r="367" spans="2:2" ht="15.75" customHeight="1" x14ac:dyDescent="0.5">
      <c r="B367" s="61"/>
    </row>
    <row r="368" spans="2:2" ht="15.75" customHeight="1" x14ac:dyDescent="0.5">
      <c r="B368" s="61"/>
    </row>
    <row r="369" spans="2:2" ht="15.75" customHeight="1" x14ac:dyDescent="0.5">
      <c r="B369" s="61"/>
    </row>
    <row r="370" spans="2:2" ht="15.75" customHeight="1" x14ac:dyDescent="0.5">
      <c r="B370" s="61"/>
    </row>
    <row r="371" spans="2:2" ht="15.75" customHeight="1" x14ac:dyDescent="0.5">
      <c r="B371" s="61"/>
    </row>
    <row r="372" spans="2:2" ht="15.75" customHeight="1" x14ac:dyDescent="0.5">
      <c r="B372" s="61"/>
    </row>
    <row r="373" spans="2:2" ht="15.75" customHeight="1" x14ac:dyDescent="0.5">
      <c r="B373" s="61"/>
    </row>
    <row r="374" spans="2:2" ht="15.75" customHeight="1" x14ac:dyDescent="0.5">
      <c r="B374" s="61"/>
    </row>
    <row r="375" spans="2:2" ht="15.75" customHeight="1" x14ac:dyDescent="0.5">
      <c r="B375" s="61"/>
    </row>
    <row r="376" spans="2:2" ht="15.75" customHeight="1" x14ac:dyDescent="0.5">
      <c r="B376" s="61"/>
    </row>
    <row r="377" spans="2:2" ht="15.75" customHeight="1" x14ac:dyDescent="0.5">
      <c r="B377" s="61"/>
    </row>
    <row r="378" spans="2:2" ht="15.75" customHeight="1" x14ac:dyDescent="0.5">
      <c r="B378" s="61"/>
    </row>
    <row r="379" spans="2:2" ht="15.75" customHeight="1" x14ac:dyDescent="0.5">
      <c r="B379" s="61"/>
    </row>
    <row r="380" spans="2:2" ht="15.75" customHeight="1" x14ac:dyDescent="0.5">
      <c r="B380" s="61"/>
    </row>
    <row r="381" spans="2:2" ht="15.75" customHeight="1" x14ac:dyDescent="0.5">
      <c r="B381" s="61"/>
    </row>
    <row r="382" spans="2:2" ht="15.75" customHeight="1" x14ac:dyDescent="0.5">
      <c r="B382" s="61"/>
    </row>
    <row r="383" spans="2:2" ht="15.75" customHeight="1" x14ac:dyDescent="0.5">
      <c r="B383" s="61"/>
    </row>
    <row r="384" spans="2:2" ht="15.75" customHeight="1" x14ac:dyDescent="0.5">
      <c r="B384" s="61"/>
    </row>
    <row r="385" spans="2:2" ht="15.75" customHeight="1" x14ac:dyDescent="0.5">
      <c r="B385" s="61"/>
    </row>
    <row r="386" spans="2:2" ht="15.75" customHeight="1" x14ac:dyDescent="0.5">
      <c r="B386" s="61"/>
    </row>
    <row r="387" spans="2:2" ht="15.75" customHeight="1" x14ac:dyDescent="0.5">
      <c r="B387" s="61"/>
    </row>
    <row r="388" spans="2:2" ht="15.75" customHeight="1" x14ac:dyDescent="0.5">
      <c r="B388" s="61"/>
    </row>
    <row r="389" spans="2:2" ht="15.75" customHeight="1" x14ac:dyDescent="0.5">
      <c r="B389" s="61"/>
    </row>
    <row r="390" spans="2:2" ht="15.75" customHeight="1" x14ac:dyDescent="0.5">
      <c r="B390" s="61"/>
    </row>
    <row r="391" spans="2:2" ht="15.75" customHeight="1" x14ac:dyDescent="0.5">
      <c r="B391" s="61"/>
    </row>
    <row r="392" spans="2:2" ht="15.75" customHeight="1" x14ac:dyDescent="0.5">
      <c r="B392" s="61"/>
    </row>
    <row r="393" spans="2:2" ht="15.75" customHeight="1" x14ac:dyDescent="0.5">
      <c r="B393" s="61"/>
    </row>
    <row r="394" spans="2:2" ht="15.75" customHeight="1" x14ac:dyDescent="0.5">
      <c r="B394" s="61"/>
    </row>
    <row r="395" spans="2:2" ht="15.75" customHeight="1" x14ac:dyDescent="0.5">
      <c r="B395" s="61"/>
    </row>
    <row r="396" spans="2:2" ht="15.75" customHeight="1" x14ac:dyDescent="0.5">
      <c r="B396" s="61"/>
    </row>
    <row r="397" spans="2:2" ht="15.75" customHeight="1" x14ac:dyDescent="0.5">
      <c r="B397" s="61"/>
    </row>
    <row r="398" spans="2:2" ht="15.75" customHeight="1" x14ac:dyDescent="0.5">
      <c r="B398" s="61"/>
    </row>
    <row r="399" spans="2:2" ht="15.75" customHeight="1" x14ac:dyDescent="0.5">
      <c r="B399" s="61"/>
    </row>
    <row r="400" spans="2:2" ht="15.75" customHeight="1" x14ac:dyDescent="0.5">
      <c r="B400" s="61"/>
    </row>
    <row r="401" spans="2:2" ht="15.75" customHeight="1" x14ac:dyDescent="0.5">
      <c r="B401" s="61"/>
    </row>
    <row r="402" spans="2:2" ht="15.75" customHeight="1" x14ac:dyDescent="0.5">
      <c r="B402" s="61"/>
    </row>
    <row r="403" spans="2:2" ht="15.75" customHeight="1" x14ac:dyDescent="0.5">
      <c r="B403" s="61"/>
    </row>
    <row r="404" spans="2:2" ht="15.75" customHeight="1" x14ac:dyDescent="0.5">
      <c r="B404" s="61"/>
    </row>
    <row r="405" spans="2:2" ht="15.75" customHeight="1" x14ac:dyDescent="0.5">
      <c r="B405" s="61"/>
    </row>
    <row r="406" spans="2:2" ht="15.75" customHeight="1" x14ac:dyDescent="0.5">
      <c r="B406" s="61"/>
    </row>
    <row r="407" spans="2:2" ht="15.75" customHeight="1" x14ac:dyDescent="0.5">
      <c r="B407" s="61"/>
    </row>
    <row r="408" spans="2:2" ht="15.75" customHeight="1" x14ac:dyDescent="0.5">
      <c r="B408" s="61"/>
    </row>
    <row r="409" spans="2:2" ht="15.75" customHeight="1" x14ac:dyDescent="0.5">
      <c r="B409" s="61"/>
    </row>
    <row r="410" spans="2:2" ht="15.75" customHeight="1" x14ac:dyDescent="0.5">
      <c r="B410" s="61"/>
    </row>
    <row r="411" spans="2:2" ht="15.75" customHeight="1" x14ac:dyDescent="0.5">
      <c r="B411" s="61"/>
    </row>
    <row r="412" spans="2:2" ht="15.75" customHeight="1" x14ac:dyDescent="0.5">
      <c r="B412" s="61"/>
    </row>
    <row r="413" spans="2:2" ht="15.75" customHeight="1" x14ac:dyDescent="0.5">
      <c r="B413" s="61"/>
    </row>
    <row r="414" spans="2:2" ht="15.75" customHeight="1" x14ac:dyDescent="0.5">
      <c r="B414" s="61"/>
    </row>
    <row r="415" spans="2:2" ht="15.75" customHeight="1" x14ac:dyDescent="0.5">
      <c r="B415" s="61"/>
    </row>
    <row r="416" spans="2:2" ht="15.75" customHeight="1" x14ac:dyDescent="0.5">
      <c r="B416" s="61"/>
    </row>
    <row r="417" spans="2:2" ht="15.75" customHeight="1" x14ac:dyDescent="0.5">
      <c r="B417" s="61"/>
    </row>
    <row r="418" spans="2:2" ht="15.75" customHeight="1" x14ac:dyDescent="0.5">
      <c r="B418" s="61"/>
    </row>
    <row r="419" spans="2:2" ht="15.75" customHeight="1" x14ac:dyDescent="0.5">
      <c r="B419" s="61"/>
    </row>
    <row r="420" spans="2:2" ht="15.75" customHeight="1" x14ac:dyDescent="0.5">
      <c r="B420" s="61"/>
    </row>
    <row r="421" spans="2:2" ht="15.75" customHeight="1" x14ac:dyDescent="0.5">
      <c r="B421" s="61"/>
    </row>
    <row r="422" spans="2:2" ht="15.75" customHeight="1" x14ac:dyDescent="0.5">
      <c r="B422" s="61"/>
    </row>
    <row r="423" spans="2:2" ht="15.75" customHeight="1" x14ac:dyDescent="0.5">
      <c r="B423" s="61"/>
    </row>
    <row r="424" spans="2:2" ht="15.75" customHeight="1" x14ac:dyDescent="0.5">
      <c r="B424" s="61"/>
    </row>
    <row r="425" spans="2:2" ht="15.75" customHeight="1" x14ac:dyDescent="0.5">
      <c r="B425" s="61"/>
    </row>
    <row r="426" spans="2:2" ht="15.75" customHeight="1" x14ac:dyDescent="0.5">
      <c r="B426" s="61"/>
    </row>
    <row r="427" spans="2:2" ht="15.75" customHeight="1" x14ac:dyDescent="0.5">
      <c r="B427" s="61"/>
    </row>
    <row r="428" spans="2:2" ht="15.75" customHeight="1" x14ac:dyDescent="0.5">
      <c r="B428" s="61"/>
    </row>
    <row r="429" spans="2:2" ht="15.75" customHeight="1" x14ac:dyDescent="0.5">
      <c r="B429" s="61"/>
    </row>
    <row r="430" spans="2:2" ht="15.75" customHeight="1" x14ac:dyDescent="0.5">
      <c r="B430" s="61"/>
    </row>
    <row r="431" spans="2:2" ht="15.75" customHeight="1" x14ac:dyDescent="0.5">
      <c r="B431" s="61"/>
    </row>
    <row r="432" spans="2:2" ht="15.75" customHeight="1" x14ac:dyDescent="0.5">
      <c r="B432" s="61"/>
    </row>
    <row r="433" spans="2:2" ht="15.75" customHeight="1" x14ac:dyDescent="0.5">
      <c r="B433" s="61"/>
    </row>
    <row r="434" spans="2:2" ht="15.75" customHeight="1" x14ac:dyDescent="0.5">
      <c r="B434" s="61"/>
    </row>
    <row r="435" spans="2:2" ht="15.75" customHeight="1" x14ac:dyDescent="0.5">
      <c r="B435" s="61"/>
    </row>
    <row r="436" spans="2:2" ht="15.75" customHeight="1" x14ac:dyDescent="0.5">
      <c r="B436" s="61"/>
    </row>
    <row r="437" spans="2:2" ht="15.75" customHeight="1" x14ac:dyDescent="0.5">
      <c r="B437" s="61"/>
    </row>
    <row r="438" spans="2:2" ht="15.75" customHeight="1" x14ac:dyDescent="0.5">
      <c r="B438" s="61"/>
    </row>
    <row r="439" spans="2:2" ht="15.75" customHeight="1" x14ac:dyDescent="0.5">
      <c r="B439" s="61"/>
    </row>
    <row r="440" spans="2:2" ht="15.75" customHeight="1" x14ac:dyDescent="0.5">
      <c r="B440" s="61"/>
    </row>
    <row r="441" spans="2:2" ht="15.75" customHeight="1" x14ac:dyDescent="0.5">
      <c r="B441" s="61"/>
    </row>
    <row r="442" spans="2:2" ht="15.75" customHeight="1" x14ac:dyDescent="0.5">
      <c r="B442" s="61"/>
    </row>
    <row r="443" spans="2:2" ht="15.75" customHeight="1" x14ac:dyDescent="0.5">
      <c r="B443" s="61"/>
    </row>
    <row r="444" spans="2:2" ht="15.75" customHeight="1" x14ac:dyDescent="0.5">
      <c r="B444" s="61"/>
    </row>
    <row r="445" spans="2:2" ht="15.75" customHeight="1" x14ac:dyDescent="0.5">
      <c r="B445" s="61"/>
    </row>
    <row r="446" spans="2:2" ht="15.75" customHeight="1" x14ac:dyDescent="0.5">
      <c r="B446" s="61"/>
    </row>
    <row r="447" spans="2:2" ht="15.75" customHeight="1" x14ac:dyDescent="0.5">
      <c r="B447" s="61"/>
    </row>
    <row r="448" spans="2:2" ht="15.75" customHeight="1" x14ac:dyDescent="0.5">
      <c r="B448" s="61"/>
    </row>
    <row r="449" spans="2:2" ht="15.75" customHeight="1" x14ac:dyDescent="0.5">
      <c r="B449" s="61"/>
    </row>
    <row r="450" spans="2:2" ht="15.75" customHeight="1" x14ac:dyDescent="0.5">
      <c r="B450" s="61"/>
    </row>
    <row r="451" spans="2:2" ht="15.75" customHeight="1" x14ac:dyDescent="0.5">
      <c r="B451" s="61"/>
    </row>
    <row r="452" spans="2:2" ht="15.75" customHeight="1" x14ac:dyDescent="0.5">
      <c r="B452" s="61"/>
    </row>
    <row r="453" spans="2:2" ht="15.75" customHeight="1" x14ac:dyDescent="0.5">
      <c r="B453" s="61"/>
    </row>
    <row r="454" spans="2:2" ht="15.75" customHeight="1" x14ac:dyDescent="0.5">
      <c r="B454" s="61"/>
    </row>
    <row r="455" spans="2:2" ht="15.75" customHeight="1" x14ac:dyDescent="0.5">
      <c r="B455" s="61"/>
    </row>
    <row r="456" spans="2:2" ht="15.75" customHeight="1" x14ac:dyDescent="0.5">
      <c r="B456" s="61"/>
    </row>
    <row r="457" spans="2:2" ht="15.75" customHeight="1" x14ac:dyDescent="0.5">
      <c r="B457" s="61"/>
    </row>
    <row r="458" spans="2:2" ht="15.75" customHeight="1" x14ac:dyDescent="0.5">
      <c r="B458" s="61"/>
    </row>
    <row r="459" spans="2:2" ht="15.75" customHeight="1" x14ac:dyDescent="0.5">
      <c r="B459" s="61"/>
    </row>
    <row r="460" spans="2:2" ht="15.75" customHeight="1" x14ac:dyDescent="0.5">
      <c r="B460" s="61"/>
    </row>
    <row r="461" spans="2:2" ht="15.75" customHeight="1" x14ac:dyDescent="0.5">
      <c r="B461" s="61"/>
    </row>
    <row r="462" spans="2:2" ht="15.75" customHeight="1" x14ac:dyDescent="0.5">
      <c r="B462" s="61"/>
    </row>
    <row r="463" spans="2:2" ht="15.75" customHeight="1" x14ac:dyDescent="0.5">
      <c r="B463" s="61"/>
    </row>
    <row r="464" spans="2:2" ht="15.75" customHeight="1" x14ac:dyDescent="0.5">
      <c r="B464" s="61"/>
    </row>
    <row r="465" spans="2:2" ht="15.75" customHeight="1" x14ac:dyDescent="0.5">
      <c r="B465" s="61"/>
    </row>
    <row r="466" spans="2:2" ht="15.75" customHeight="1" x14ac:dyDescent="0.5">
      <c r="B466" s="61"/>
    </row>
    <row r="467" spans="2:2" ht="15.75" customHeight="1" x14ac:dyDescent="0.5">
      <c r="B467" s="61"/>
    </row>
    <row r="468" spans="2:2" ht="15.75" customHeight="1" x14ac:dyDescent="0.5">
      <c r="B468" s="61"/>
    </row>
    <row r="469" spans="2:2" ht="15.75" customHeight="1" x14ac:dyDescent="0.5">
      <c r="B469" s="61"/>
    </row>
    <row r="470" spans="2:2" ht="15.75" customHeight="1" x14ac:dyDescent="0.5">
      <c r="B470" s="61"/>
    </row>
    <row r="471" spans="2:2" ht="15.75" customHeight="1" x14ac:dyDescent="0.5">
      <c r="B471" s="61"/>
    </row>
    <row r="472" spans="2:2" ht="15.75" customHeight="1" x14ac:dyDescent="0.5">
      <c r="B472" s="61"/>
    </row>
    <row r="473" spans="2:2" ht="15.75" customHeight="1" x14ac:dyDescent="0.5">
      <c r="B473" s="61"/>
    </row>
    <row r="474" spans="2:2" ht="15.75" customHeight="1" x14ac:dyDescent="0.5">
      <c r="B474" s="61"/>
    </row>
    <row r="475" spans="2:2" ht="15.75" customHeight="1" x14ac:dyDescent="0.5">
      <c r="B475" s="61"/>
    </row>
    <row r="476" spans="2:2" ht="15.75" customHeight="1" x14ac:dyDescent="0.5">
      <c r="B476" s="61"/>
    </row>
    <row r="477" spans="2:2" ht="15.75" customHeight="1" x14ac:dyDescent="0.5">
      <c r="B477" s="61"/>
    </row>
    <row r="478" spans="2:2" ht="15.75" customHeight="1" x14ac:dyDescent="0.5">
      <c r="B478" s="61"/>
    </row>
    <row r="479" spans="2:2" ht="15.75" customHeight="1" x14ac:dyDescent="0.5">
      <c r="B479" s="61"/>
    </row>
    <row r="480" spans="2:2" ht="15.75" customHeight="1" x14ac:dyDescent="0.5">
      <c r="B480" s="61"/>
    </row>
    <row r="481" spans="2:2" ht="15.75" customHeight="1" x14ac:dyDescent="0.5">
      <c r="B481" s="61"/>
    </row>
    <row r="482" spans="2:2" ht="15.75" customHeight="1" x14ac:dyDescent="0.5">
      <c r="B482" s="61"/>
    </row>
    <row r="483" spans="2:2" ht="15.75" customHeight="1" x14ac:dyDescent="0.5">
      <c r="B483" s="61"/>
    </row>
    <row r="484" spans="2:2" ht="15.75" customHeight="1" x14ac:dyDescent="0.5">
      <c r="B484" s="61"/>
    </row>
    <row r="485" spans="2:2" ht="15.75" customHeight="1" x14ac:dyDescent="0.5">
      <c r="B485" s="61"/>
    </row>
    <row r="486" spans="2:2" ht="15.75" customHeight="1" x14ac:dyDescent="0.5">
      <c r="B486" s="61"/>
    </row>
    <row r="487" spans="2:2" ht="15.75" customHeight="1" x14ac:dyDescent="0.5">
      <c r="B487" s="61"/>
    </row>
    <row r="488" spans="2:2" ht="15.75" customHeight="1" x14ac:dyDescent="0.5">
      <c r="B488" s="61"/>
    </row>
    <row r="489" spans="2:2" ht="15.75" customHeight="1" x14ac:dyDescent="0.5">
      <c r="B489" s="61"/>
    </row>
    <row r="490" spans="2:2" ht="15.75" customHeight="1" x14ac:dyDescent="0.5">
      <c r="B490" s="61"/>
    </row>
    <row r="491" spans="2:2" ht="15.75" customHeight="1" x14ac:dyDescent="0.5">
      <c r="B491" s="61"/>
    </row>
    <row r="492" spans="2:2" ht="15.75" customHeight="1" x14ac:dyDescent="0.5">
      <c r="B492" s="61"/>
    </row>
    <row r="493" spans="2:2" ht="15.75" customHeight="1" x14ac:dyDescent="0.5">
      <c r="B493" s="61"/>
    </row>
    <row r="494" spans="2:2" ht="15.75" customHeight="1" x14ac:dyDescent="0.5">
      <c r="B494" s="61"/>
    </row>
    <row r="495" spans="2:2" ht="15.75" customHeight="1" x14ac:dyDescent="0.5">
      <c r="B495" s="61"/>
    </row>
    <row r="496" spans="2:2" ht="15.75" customHeight="1" x14ac:dyDescent="0.5">
      <c r="B496" s="61"/>
    </row>
    <row r="497" spans="2:2" ht="15.75" customHeight="1" x14ac:dyDescent="0.5">
      <c r="B497" s="61"/>
    </row>
    <row r="498" spans="2:2" ht="15.75" customHeight="1" x14ac:dyDescent="0.5">
      <c r="B498" s="61"/>
    </row>
    <row r="499" spans="2:2" ht="15.75" customHeight="1" x14ac:dyDescent="0.5">
      <c r="B499" s="61"/>
    </row>
    <row r="500" spans="2:2" ht="15.75" customHeight="1" x14ac:dyDescent="0.5">
      <c r="B500" s="61"/>
    </row>
    <row r="501" spans="2:2" ht="15.75" customHeight="1" x14ac:dyDescent="0.5">
      <c r="B501" s="61"/>
    </row>
    <row r="502" spans="2:2" ht="15.75" customHeight="1" x14ac:dyDescent="0.5">
      <c r="B502" s="61"/>
    </row>
    <row r="503" spans="2:2" ht="15.75" customHeight="1" x14ac:dyDescent="0.5">
      <c r="B503" s="61"/>
    </row>
    <row r="504" spans="2:2" ht="15.75" customHeight="1" x14ac:dyDescent="0.5">
      <c r="B504" s="61"/>
    </row>
    <row r="505" spans="2:2" ht="15.75" customHeight="1" x14ac:dyDescent="0.5">
      <c r="B505" s="61"/>
    </row>
    <row r="506" spans="2:2" ht="15.75" customHeight="1" x14ac:dyDescent="0.5">
      <c r="B506" s="61"/>
    </row>
    <row r="507" spans="2:2" ht="15.75" customHeight="1" x14ac:dyDescent="0.5">
      <c r="B507" s="61"/>
    </row>
    <row r="508" spans="2:2" ht="15.75" customHeight="1" x14ac:dyDescent="0.5">
      <c r="B508" s="61"/>
    </row>
    <row r="509" spans="2:2" ht="15.75" customHeight="1" x14ac:dyDescent="0.5">
      <c r="B509" s="61"/>
    </row>
    <row r="510" spans="2:2" ht="15.75" customHeight="1" x14ac:dyDescent="0.5">
      <c r="B510" s="61"/>
    </row>
    <row r="511" spans="2:2" ht="15.75" customHeight="1" x14ac:dyDescent="0.5">
      <c r="B511" s="61"/>
    </row>
    <row r="512" spans="2:2" ht="15.75" customHeight="1" x14ac:dyDescent="0.5">
      <c r="B512" s="61"/>
    </row>
    <row r="513" spans="2:2" ht="15.75" customHeight="1" x14ac:dyDescent="0.5">
      <c r="B513" s="61"/>
    </row>
    <row r="514" spans="2:2" ht="15.75" customHeight="1" x14ac:dyDescent="0.5">
      <c r="B514" s="61"/>
    </row>
    <row r="515" spans="2:2" ht="15.75" customHeight="1" x14ac:dyDescent="0.5">
      <c r="B515" s="61"/>
    </row>
    <row r="516" spans="2:2" ht="15.75" customHeight="1" x14ac:dyDescent="0.5">
      <c r="B516" s="61"/>
    </row>
    <row r="517" spans="2:2" ht="15.75" customHeight="1" x14ac:dyDescent="0.5">
      <c r="B517" s="61"/>
    </row>
    <row r="518" spans="2:2" ht="15.75" customHeight="1" x14ac:dyDescent="0.5">
      <c r="B518" s="61"/>
    </row>
    <row r="519" spans="2:2" ht="15.75" customHeight="1" x14ac:dyDescent="0.5">
      <c r="B519" s="61"/>
    </row>
    <row r="520" spans="2:2" ht="15.75" customHeight="1" x14ac:dyDescent="0.5">
      <c r="B520" s="61"/>
    </row>
    <row r="521" spans="2:2" ht="15.75" customHeight="1" x14ac:dyDescent="0.5">
      <c r="B521" s="61"/>
    </row>
    <row r="522" spans="2:2" ht="15.75" customHeight="1" x14ac:dyDescent="0.5">
      <c r="B522" s="61"/>
    </row>
    <row r="523" spans="2:2" ht="15.75" customHeight="1" x14ac:dyDescent="0.5">
      <c r="B523" s="61"/>
    </row>
    <row r="524" spans="2:2" ht="15.75" customHeight="1" x14ac:dyDescent="0.5">
      <c r="B524" s="61"/>
    </row>
    <row r="525" spans="2:2" ht="15.75" customHeight="1" x14ac:dyDescent="0.5">
      <c r="B525" s="61"/>
    </row>
    <row r="526" spans="2:2" ht="15.75" customHeight="1" x14ac:dyDescent="0.5">
      <c r="B526" s="61"/>
    </row>
    <row r="527" spans="2:2" ht="15.75" customHeight="1" x14ac:dyDescent="0.5">
      <c r="B527" s="61"/>
    </row>
    <row r="528" spans="2:2" ht="15.75" customHeight="1" x14ac:dyDescent="0.5">
      <c r="B528" s="61"/>
    </row>
    <row r="529" spans="2:2" ht="15.75" customHeight="1" x14ac:dyDescent="0.5">
      <c r="B529" s="61"/>
    </row>
    <row r="530" spans="2:2" ht="15.75" customHeight="1" x14ac:dyDescent="0.5">
      <c r="B530" s="61"/>
    </row>
    <row r="531" spans="2:2" ht="15.75" customHeight="1" x14ac:dyDescent="0.5">
      <c r="B531" s="61"/>
    </row>
    <row r="532" spans="2:2" ht="15.75" customHeight="1" x14ac:dyDescent="0.5">
      <c r="B532" s="61"/>
    </row>
    <row r="533" spans="2:2" ht="15.75" customHeight="1" x14ac:dyDescent="0.5">
      <c r="B533" s="61"/>
    </row>
    <row r="534" spans="2:2" ht="15.75" customHeight="1" x14ac:dyDescent="0.5">
      <c r="B534" s="61"/>
    </row>
    <row r="535" spans="2:2" ht="15.75" customHeight="1" x14ac:dyDescent="0.5">
      <c r="B535" s="61"/>
    </row>
    <row r="536" spans="2:2" ht="15.75" customHeight="1" x14ac:dyDescent="0.5">
      <c r="B536" s="61"/>
    </row>
    <row r="537" spans="2:2" ht="15.75" customHeight="1" x14ac:dyDescent="0.5">
      <c r="B537" s="61"/>
    </row>
    <row r="538" spans="2:2" ht="15.75" customHeight="1" x14ac:dyDescent="0.5">
      <c r="B538" s="61"/>
    </row>
    <row r="539" spans="2:2" ht="15.75" customHeight="1" x14ac:dyDescent="0.5">
      <c r="B539" s="61"/>
    </row>
    <row r="540" spans="2:2" ht="15.75" customHeight="1" x14ac:dyDescent="0.5">
      <c r="B540" s="61"/>
    </row>
    <row r="541" spans="2:2" ht="15.75" customHeight="1" x14ac:dyDescent="0.5">
      <c r="B541" s="61"/>
    </row>
    <row r="542" spans="2:2" ht="15.75" customHeight="1" x14ac:dyDescent="0.5">
      <c r="B542" s="61"/>
    </row>
    <row r="543" spans="2:2" ht="15.75" customHeight="1" x14ac:dyDescent="0.5">
      <c r="B543" s="61"/>
    </row>
    <row r="544" spans="2:2" ht="15.75" customHeight="1" x14ac:dyDescent="0.5">
      <c r="B544" s="61"/>
    </row>
    <row r="545" spans="2:2" ht="15.75" customHeight="1" x14ac:dyDescent="0.5">
      <c r="B545" s="61"/>
    </row>
    <row r="546" spans="2:2" ht="15.75" customHeight="1" x14ac:dyDescent="0.5">
      <c r="B546" s="61"/>
    </row>
    <row r="547" spans="2:2" ht="15.75" customHeight="1" x14ac:dyDescent="0.5">
      <c r="B547" s="61"/>
    </row>
    <row r="548" spans="2:2" ht="15.75" customHeight="1" x14ac:dyDescent="0.5">
      <c r="B548" s="61"/>
    </row>
    <row r="549" spans="2:2" ht="15.75" customHeight="1" x14ac:dyDescent="0.5">
      <c r="B549" s="61"/>
    </row>
    <row r="550" spans="2:2" ht="15.75" customHeight="1" x14ac:dyDescent="0.5">
      <c r="B550" s="61"/>
    </row>
    <row r="551" spans="2:2" ht="15.75" customHeight="1" x14ac:dyDescent="0.5">
      <c r="B551" s="61"/>
    </row>
    <row r="552" spans="2:2" ht="15.75" customHeight="1" x14ac:dyDescent="0.5">
      <c r="B552" s="61"/>
    </row>
    <row r="553" spans="2:2" ht="15.75" customHeight="1" x14ac:dyDescent="0.5">
      <c r="B553" s="61"/>
    </row>
    <row r="554" spans="2:2" ht="15.75" customHeight="1" x14ac:dyDescent="0.5">
      <c r="B554" s="61"/>
    </row>
    <row r="555" spans="2:2" ht="15.75" customHeight="1" x14ac:dyDescent="0.5">
      <c r="B555" s="61"/>
    </row>
    <row r="556" spans="2:2" ht="15.75" customHeight="1" x14ac:dyDescent="0.5">
      <c r="B556" s="61"/>
    </row>
    <row r="557" spans="2:2" ht="15.75" customHeight="1" x14ac:dyDescent="0.5">
      <c r="B557" s="61"/>
    </row>
    <row r="558" spans="2:2" ht="15.75" customHeight="1" x14ac:dyDescent="0.5">
      <c r="B558" s="61"/>
    </row>
    <row r="559" spans="2:2" ht="15.75" customHeight="1" x14ac:dyDescent="0.5">
      <c r="B559" s="61"/>
    </row>
    <row r="560" spans="2:2" ht="15.75" customHeight="1" x14ac:dyDescent="0.5">
      <c r="B560" s="61"/>
    </row>
    <row r="561" spans="2:2" ht="15.75" customHeight="1" x14ac:dyDescent="0.5">
      <c r="B561" s="61"/>
    </row>
    <row r="562" spans="2:2" ht="15.75" customHeight="1" x14ac:dyDescent="0.5">
      <c r="B562" s="61"/>
    </row>
    <row r="563" spans="2:2" ht="15.75" customHeight="1" x14ac:dyDescent="0.5">
      <c r="B563" s="61"/>
    </row>
    <row r="564" spans="2:2" ht="15.75" customHeight="1" x14ac:dyDescent="0.5">
      <c r="B564" s="61"/>
    </row>
    <row r="565" spans="2:2" ht="15.75" customHeight="1" x14ac:dyDescent="0.5">
      <c r="B565" s="61"/>
    </row>
    <row r="566" spans="2:2" ht="15.75" customHeight="1" x14ac:dyDescent="0.5">
      <c r="B566" s="61"/>
    </row>
    <row r="567" spans="2:2" ht="15.75" customHeight="1" x14ac:dyDescent="0.5">
      <c r="B567" s="61"/>
    </row>
    <row r="568" spans="2:2" ht="15.75" customHeight="1" x14ac:dyDescent="0.5">
      <c r="B568" s="61"/>
    </row>
    <row r="569" spans="2:2" ht="15.75" customHeight="1" x14ac:dyDescent="0.5">
      <c r="B569" s="61"/>
    </row>
    <row r="570" spans="2:2" ht="15.75" customHeight="1" x14ac:dyDescent="0.5">
      <c r="B570" s="61"/>
    </row>
    <row r="571" spans="2:2" ht="15.75" customHeight="1" x14ac:dyDescent="0.5">
      <c r="B571" s="61"/>
    </row>
    <row r="572" spans="2:2" ht="15.75" customHeight="1" x14ac:dyDescent="0.5">
      <c r="B572" s="61"/>
    </row>
    <row r="573" spans="2:2" ht="15.75" customHeight="1" x14ac:dyDescent="0.5">
      <c r="B573" s="61"/>
    </row>
    <row r="574" spans="2:2" ht="15.75" customHeight="1" x14ac:dyDescent="0.5">
      <c r="B574" s="61"/>
    </row>
    <row r="575" spans="2:2" ht="15.75" customHeight="1" x14ac:dyDescent="0.5">
      <c r="B575" s="61"/>
    </row>
    <row r="576" spans="2:2" ht="15.75" customHeight="1" x14ac:dyDescent="0.5">
      <c r="B576" s="61"/>
    </row>
    <row r="577" spans="2:2" ht="15.75" customHeight="1" x14ac:dyDescent="0.5">
      <c r="B577" s="61"/>
    </row>
    <row r="578" spans="2:2" ht="15.75" customHeight="1" x14ac:dyDescent="0.5">
      <c r="B578" s="61"/>
    </row>
    <row r="579" spans="2:2" ht="15.75" customHeight="1" x14ac:dyDescent="0.5">
      <c r="B579" s="61"/>
    </row>
    <row r="580" spans="2:2" ht="15.75" customHeight="1" x14ac:dyDescent="0.5">
      <c r="B580" s="61"/>
    </row>
    <row r="581" spans="2:2" ht="15.75" customHeight="1" x14ac:dyDescent="0.5">
      <c r="B581" s="61"/>
    </row>
    <row r="582" spans="2:2" ht="15.75" customHeight="1" x14ac:dyDescent="0.5">
      <c r="B582" s="61"/>
    </row>
    <row r="583" spans="2:2" ht="15.75" customHeight="1" x14ac:dyDescent="0.5">
      <c r="B583" s="61"/>
    </row>
    <row r="584" spans="2:2" ht="15.75" customHeight="1" x14ac:dyDescent="0.5">
      <c r="B584" s="61"/>
    </row>
    <row r="585" spans="2:2" ht="15.75" customHeight="1" x14ac:dyDescent="0.5">
      <c r="B585" s="61"/>
    </row>
    <row r="586" spans="2:2" ht="15.75" customHeight="1" x14ac:dyDescent="0.5">
      <c r="B586" s="61"/>
    </row>
    <row r="587" spans="2:2" ht="15.75" customHeight="1" x14ac:dyDescent="0.5">
      <c r="B587" s="61"/>
    </row>
    <row r="588" spans="2:2" ht="15.75" customHeight="1" x14ac:dyDescent="0.5">
      <c r="B588" s="61"/>
    </row>
    <row r="589" spans="2:2" ht="15.75" customHeight="1" x14ac:dyDescent="0.5">
      <c r="B589" s="61"/>
    </row>
    <row r="590" spans="2:2" ht="15.75" customHeight="1" x14ac:dyDescent="0.5">
      <c r="B590" s="61"/>
    </row>
    <row r="591" spans="2:2" ht="15.75" customHeight="1" x14ac:dyDescent="0.5">
      <c r="B591" s="61"/>
    </row>
    <row r="592" spans="2:2" ht="15.75" customHeight="1" x14ac:dyDescent="0.5">
      <c r="B592" s="61"/>
    </row>
    <row r="593" spans="2:2" ht="15.75" customHeight="1" x14ac:dyDescent="0.5">
      <c r="B593" s="61"/>
    </row>
    <row r="594" spans="2:2" ht="15.75" customHeight="1" x14ac:dyDescent="0.5">
      <c r="B594" s="61"/>
    </row>
    <row r="595" spans="2:2" ht="15.75" customHeight="1" x14ac:dyDescent="0.5">
      <c r="B595" s="61"/>
    </row>
    <row r="596" spans="2:2" ht="15.75" customHeight="1" x14ac:dyDescent="0.5">
      <c r="B596" s="61"/>
    </row>
    <row r="597" spans="2:2" ht="15.75" customHeight="1" x14ac:dyDescent="0.5">
      <c r="B597" s="61"/>
    </row>
    <row r="598" spans="2:2" ht="15.75" customHeight="1" x14ac:dyDescent="0.5">
      <c r="B598" s="61"/>
    </row>
    <row r="599" spans="2:2" ht="15.75" customHeight="1" x14ac:dyDescent="0.5">
      <c r="B599" s="61"/>
    </row>
    <row r="600" spans="2:2" ht="15.75" customHeight="1" x14ac:dyDescent="0.5">
      <c r="B600" s="61"/>
    </row>
    <row r="601" spans="2:2" ht="15.75" customHeight="1" x14ac:dyDescent="0.5">
      <c r="B601" s="61"/>
    </row>
    <row r="602" spans="2:2" ht="15.75" customHeight="1" x14ac:dyDescent="0.5">
      <c r="B602" s="61"/>
    </row>
    <row r="603" spans="2:2" ht="15.75" customHeight="1" x14ac:dyDescent="0.5">
      <c r="B603" s="61"/>
    </row>
    <row r="604" spans="2:2" ht="15.75" customHeight="1" x14ac:dyDescent="0.5">
      <c r="B604" s="61"/>
    </row>
    <row r="605" spans="2:2" ht="15.75" customHeight="1" x14ac:dyDescent="0.5">
      <c r="B605" s="61"/>
    </row>
    <row r="606" spans="2:2" ht="15.75" customHeight="1" x14ac:dyDescent="0.5">
      <c r="B606" s="61"/>
    </row>
    <row r="607" spans="2:2" ht="15.75" customHeight="1" x14ac:dyDescent="0.5">
      <c r="B607" s="61"/>
    </row>
    <row r="608" spans="2:2" ht="15.75" customHeight="1" x14ac:dyDescent="0.5">
      <c r="B608" s="61"/>
    </row>
    <row r="609" spans="2:2" ht="15.75" customHeight="1" x14ac:dyDescent="0.5">
      <c r="B609" s="61"/>
    </row>
    <row r="610" spans="2:2" ht="15.75" customHeight="1" x14ac:dyDescent="0.5">
      <c r="B610" s="61"/>
    </row>
    <row r="611" spans="2:2" ht="15.75" customHeight="1" x14ac:dyDescent="0.5">
      <c r="B611" s="61"/>
    </row>
    <row r="612" spans="2:2" ht="15.75" customHeight="1" x14ac:dyDescent="0.5">
      <c r="B612" s="61"/>
    </row>
    <row r="613" spans="2:2" ht="15.75" customHeight="1" x14ac:dyDescent="0.5">
      <c r="B613" s="61"/>
    </row>
    <row r="614" spans="2:2" ht="15.75" customHeight="1" x14ac:dyDescent="0.5">
      <c r="B614" s="61"/>
    </row>
    <row r="615" spans="2:2" ht="15.75" customHeight="1" x14ac:dyDescent="0.5">
      <c r="B615" s="61"/>
    </row>
    <row r="616" spans="2:2" ht="15.75" customHeight="1" x14ac:dyDescent="0.5">
      <c r="B616" s="61"/>
    </row>
    <row r="617" spans="2:2" ht="15.75" customHeight="1" x14ac:dyDescent="0.5">
      <c r="B617" s="61"/>
    </row>
    <row r="618" spans="2:2" ht="15.75" customHeight="1" x14ac:dyDescent="0.5">
      <c r="B618" s="61"/>
    </row>
    <row r="619" spans="2:2" ht="15.75" customHeight="1" x14ac:dyDescent="0.5">
      <c r="B619" s="61"/>
    </row>
    <row r="620" spans="2:2" ht="15.75" customHeight="1" x14ac:dyDescent="0.5">
      <c r="B620" s="61"/>
    </row>
    <row r="621" spans="2:2" ht="15.75" customHeight="1" x14ac:dyDescent="0.5">
      <c r="B621" s="61"/>
    </row>
    <row r="622" spans="2:2" ht="15.75" customHeight="1" x14ac:dyDescent="0.5">
      <c r="B622" s="61"/>
    </row>
    <row r="623" spans="2:2" ht="15.75" customHeight="1" x14ac:dyDescent="0.5">
      <c r="B623" s="61"/>
    </row>
    <row r="624" spans="2:2" ht="15.75" customHeight="1" x14ac:dyDescent="0.5">
      <c r="B624" s="61"/>
    </row>
    <row r="625" spans="2:2" ht="15.75" customHeight="1" x14ac:dyDescent="0.5">
      <c r="B625" s="61"/>
    </row>
    <row r="626" spans="2:2" ht="15.75" customHeight="1" x14ac:dyDescent="0.5">
      <c r="B626" s="61"/>
    </row>
    <row r="627" spans="2:2" ht="15.75" customHeight="1" x14ac:dyDescent="0.5">
      <c r="B627" s="61"/>
    </row>
    <row r="628" spans="2:2" ht="15.75" customHeight="1" x14ac:dyDescent="0.5">
      <c r="B628" s="61"/>
    </row>
    <row r="629" spans="2:2" ht="15.75" customHeight="1" x14ac:dyDescent="0.5">
      <c r="B629" s="61"/>
    </row>
    <row r="630" spans="2:2" ht="15.75" customHeight="1" x14ac:dyDescent="0.5">
      <c r="B630" s="61"/>
    </row>
    <row r="631" spans="2:2" ht="15.75" customHeight="1" x14ac:dyDescent="0.5">
      <c r="B631" s="61"/>
    </row>
    <row r="632" spans="2:2" ht="15.75" customHeight="1" x14ac:dyDescent="0.5">
      <c r="B632" s="61"/>
    </row>
    <row r="633" spans="2:2" ht="15.75" customHeight="1" x14ac:dyDescent="0.5">
      <c r="B633" s="61"/>
    </row>
    <row r="634" spans="2:2" ht="15.75" customHeight="1" x14ac:dyDescent="0.5">
      <c r="B634" s="61"/>
    </row>
    <row r="635" spans="2:2" ht="15.75" customHeight="1" x14ac:dyDescent="0.5">
      <c r="B635" s="61"/>
    </row>
    <row r="636" spans="2:2" ht="15.75" customHeight="1" x14ac:dyDescent="0.5">
      <c r="B636" s="61"/>
    </row>
    <row r="637" spans="2:2" ht="15.75" customHeight="1" x14ac:dyDescent="0.5">
      <c r="B637" s="61"/>
    </row>
    <row r="638" spans="2:2" ht="15.75" customHeight="1" x14ac:dyDescent="0.5">
      <c r="B638" s="61"/>
    </row>
    <row r="639" spans="2:2" ht="15.75" customHeight="1" x14ac:dyDescent="0.5">
      <c r="B639" s="61"/>
    </row>
    <row r="640" spans="2:2" ht="15.75" customHeight="1" x14ac:dyDescent="0.5">
      <c r="B640" s="61"/>
    </row>
    <row r="641" spans="2:2" ht="15.75" customHeight="1" x14ac:dyDescent="0.5">
      <c r="B641" s="61"/>
    </row>
    <row r="642" spans="2:2" ht="15.75" customHeight="1" x14ac:dyDescent="0.5">
      <c r="B642" s="61"/>
    </row>
    <row r="643" spans="2:2" ht="15.75" customHeight="1" x14ac:dyDescent="0.5">
      <c r="B643" s="61"/>
    </row>
    <row r="644" spans="2:2" ht="15.75" customHeight="1" x14ac:dyDescent="0.5">
      <c r="B644" s="61"/>
    </row>
    <row r="645" spans="2:2" ht="15.75" customHeight="1" x14ac:dyDescent="0.5">
      <c r="B645" s="61"/>
    </row>
    <row r="646" spans="2:2" ht="15.75" customHeight="1" x14ac:dyDescent="0.5">
      <c r="B646" s="61"/>
    </row>
    <row r="647" spans="2:2" ht="15.75" customHeight="1" x14ac:dyDescent="0.5">
      <c r="B647" s="61"/>
    </row>
    <row r="648" spans="2:2" ht="15.75" customHeight="1" x14ac:dyDescent="0.5">
      <c r="B648" s="61"/>
    </row>
    <row r="649" spans="2:2" ht="15.75" customHeight="1" x14ac:dyDescent="0.5">
      <c r="B649" s="61"/>
    </row>
    <row r="650" spans="2:2" ht="15.75" customHeight="1" x14ac:dyDescent="0.5">
      <c r="B650" s="61"/>
    </row>
    <row r="651" spans="2:2" ht="15.75" customHeight="1" x14ac:dyDescent="0.5">
      <c r="B651" s="61"/>
    </row>
    <row r="652" spans="2:2" ht="15.75" customHeight="1" x14ac:dyDescent="0.5">
      <c r="B652" s="61"/>
    </row>
    <row r="653" spans="2:2" ht="15.75" customHeight="1" x14ac:dyDescent="0.5">
      <c r="B653" s="61"/>
    </row>
    <row r="654" spans="2:2" ht="15.75" customHeight="1" x14ac:dyDescent="0.5">
      <c r="B654" s="61"/>
    </row>
    <row r="655" spans="2:2" ht="15.75" customHeight="1" x14ac:dyDescent="0.5">
      <c r="B655" s="61"/>
    </row>
    <row r="656" spans="2:2" ht="15.75" customHeight="1" x14ac:dyDescent="0.5">
      <c r="B656" s="61"/>
    </row>
    <row r="657" spans="2:2" ht="15.75" customHeight="1" x14ac:dyDescent="0.5">
      <c r="B657" s="61"/>
    </row>
    <row r="658" spans="2:2" ht="15.75" customHeight="1" x14ac:dyDescent="0.5">
      <c r="B658" s="61"/>
    </row>
    <row r="659" spans="2:2" ht="15.75" customHeight="1" x14ac:dyDescent="0.5">
      <c r="B659" s="61"/>
    </row>
    <row r="660" spans="2:2" ht="15.75" customHeight="1" x14ac:dyDescent="0.5">
      <c r="B660" s="61"/>
    </row>
    <row r="661" spans="2:2" ht="15.75" customHeight="1" x14ac:dyDescent="0.5">
      <c r="B661" s="61"/>
    </row>
    <row r="662" spans="2:2" ht="15.75" customHeight="1" x14ac:dyDescent="0.5">
      <c r="B662" s="61"/>
    </row>
    <row r="663" spans="2:2" ht="15.75" customHeight="1" x14ac:dyDescent="0.5">
      <c r="B663" s="61"/>
    </row>
    <row r="664" spans="2:2" ht="15.75" customHeight="1" x14ac:dyDescent="0.5">
      <c r="B664" s="61"/>
    </row>
    <row r="665" spans="2:2" ht="15.75" customHeight="1" x14ac:dyDescent="0.5">
      <c r="B665" s="61"/>
    </row>
    <row r="666" spans="2:2" ht="15.75" customHeight="1" x14ac:dyDescent="0.5">
      <c r="B666" s="61"/>
    </row>
    <row r="667" spans="2:2" ht="15.75" customHeight="1" x14ac:dyDescent="0.5">
      <c r="B667" s="61"/>
    </row>
    <row r="668" spans="2:2" ht="15.75" customHeight="1" x14ac:dyDescent="0.5">
      <c r="B668" s="61"/>
    </row>
    <row r="669" spans="2:2" ht="15.75" customHeight="1" x14ac:dyDescent="0.5">
      <c r="B669" s="61"/>
    </row>
    <row r="670" spans="2:2" ht="15.75" customHeight="1" x14ac:dyDescent="0.5">
      <c r="B670" s="61"/>
    </row>
    <row r="671" spans="2:2" ht="15.75" customHeight="1" x14ac:dyDescent="0.5">
      <c r="B671" s="61"/>
    </row>
    <row r="672" spans="2:2" ht="15.75" customHeight="1" x14ac:dyDescent="0.5">
      <c r="B672" s="61"/>
    </row>
    <row r="673" spans="2:2" ht="15.75" customHeight="1" x14ac:dyDescent="0.5">
      <c r="B673" s="61"/>
    </row>
    <row r="674" spans="2:2" ht="15.75" customHeight="1" x14ac:dyDescent="0.5">
      <c r="B674" s="61"/>
    </row>
    <row r="675" spans="2:2" ht="15.75" customHeight="1" x14ac:dyDescent="0.5">
      <c r="B675" s="61"/>
    </row>
    <row r="676" spans="2:2" ht="15.75" customHeight="1" x14ac:dyDescent="0.5">
      <c r="B676" s="61"/>
    </row>
    <row r="677" spans="2:2" ht="15.75" customHeight="1" x14ac:dyDescent="0.5">
      <c r="B677" s="61"/>
    </row>
    <row r="678" spans="2:2" ht="15.75" customHeight="1" x14ac:dyDescent="0.5">
      <c r="B678" s="61"/>
    </row>
    <row r="679" spans="2:2" ht="15.75" customHeight="1" x14ac:dyDescent="0.5">
      <c r="B679" s="61"/>
    </row>
    <row r="680" spans="2:2" ht="15.75" customHeight="1" x14ac:dyDescent="0.5">
      <c r="B680" s="61"/>
    </row>
    <row r="681" spans="2:2" ht="15.75" customHeight="1" x14ac:dyDescent="0.5">
      <c r="B681" s="61"/>
    </row>
    <row r="682" spans="2:2" ht="15.75" customHeight="1" x14ac:dyDescent="0.5">
      <c r="B682" s="61"/>
    </row>
    <row r="683" spans="2:2" ht="15.75" customHeight="1" x14ac:dyDescent="0.5">
      <c r="B683" s="61"/>
    </row>
    <row r="684" spans="2:2" ht="15.75" customHeight="1" x14ac:dyDescent="0.5">
      <c r="B684" s="61"/>
    </row>
    <row r="685" spans="2:2" ht="15.75" customHeight="1" x14ac:dyDescent="0.5">
      <c r="B685" s="61"/>
    </row>
    <row r="686" spans="2:2" ht="15.75" customHeight="1" x14ac:dyDescent="0.5">
      <c r="B686" s="61"/>
    </row>
    <row r="687" spans="2:2" ht="15.75" customHeight="1" x14ac:dyDescent="0.5">
      <c r="B687" s="61"/>
    </row>
    <row r="688" spans="2:2" ht="15.75" customHeight="1" x14ac:dyDescent="0.5">
      <c r="B688" s="61"/>
    </row>
    <row r="689" spans="2:2" ht="15.75" customHeight="1" x14ac:dyDescent="0.5">
      <c r="B689" s="61"/>
    </row>
    <row r="690" spans="2:2" ht="15.75" customHeight="1" x14ac:dyDescent="0.5">
      <c r="B690" s="61"/>
    </row>
    <row r="691" spans="2:2" ht="15.75" customHeight="1" x14ac:dyDescent="0.5">
      <c r="B691" s="61"/>
    </row>
    <row r="692" spans="2:2" ht="15.75" customHeight="1" x14ac:dyDescent="0.5">
      <c r="B692" s="61"/>
    </row>
    <row r="693" spans="2:2" ht="15.75" customHeight="1" x14ac:dyDescent="0.5">
      <c r="B693" s="61"/>
    </row>
    <row r="694" spans="2:2" ht="15.75" customHeight="1" x14ac:dyDescent="0.5">
      <c r="B694" s="61"/>
    </row>
    <row r="695" spans="2:2" ht="15.75" customHeight="1" x14ac:dyDescent="0.5">
      <c r="B695" s="61"/>
    </row>
    <row r="696" spans="2:2" ht="15.75" customHeight="1" x14ac:dyDescent="0.5">
      <c r="B696" s="61"/>
    </row>
    <row r="697" spans="2:2" ht="15.75" customHeight="1" x14ac:dyDescent="0.5">
      <c r="B697" s="61"/>
    </row>
    <row r="698" spans="2:2" ht="15.75" customHeight="1" x14ac:dyDescent="0.5">
      <c r="B698" s="61"/>
    </row>
    <row r="699" spans="2:2" ht="15.75" customHeight="1" x14ac:dyDescent="0.5">
      <c r="B699" s="61"/>
    </row>
    <row r="700" spans="2:2" ht="15.75" customHeight="1" x14ac:dyDescent="0.5">
      <c r="B700" s="61"/>
    </row>
    <row r="701" spans="2:2" ht="15.75" customHeight="1" x14ac:dyDescent="0.5">
      <c r="B701" s="61"/>
    </row>
    <row r="702" spans="2:2" ht="15.75" customHeight="1" x14ac:dyDescent="0.5">
      <c r="B702" s="61"/>
    </row>
    <row r="703" spans="2:2" ht="15.75" customHeight="1" x14ac:dyDescent="0.5">
      <c r="B703" s="61"/>
    </row>
    <row r="704" spans="2:2" ht="15.75" customHeight="1" x14ac:dyDescent="0.5">
      <c r="B704" s="61"/>
    </row>
    <row r="705" spans="2:2" ht="15.75" customHeight="1" x14ac:dyDescent="0.5">
      <c r="B705" s="61"/>
    </row>
    <row r="706" spans="2:2" ht="15.75" customHeight="1" x14ac:dyDescent="0.5">
      <c r="B706" s="61"/>
    </row>
    <row r="707" spans="2:2" ht="15.75" customHeight="1" x14ac:dyDescent="0.5">
      <c r="B707" s="61"/>
    </row>
    <row r="708" spans="2:2" ht="15.75" customHeight="1" x14ac:dyDescent="0.5">
      <c r="B708" s="61"/>
    </row>
    <row r="709" spans="2:2" ht="15.75" customHeight="1" x14ac:dyDescent="0.5">
      <c r="B709" s="61"/>
    </row>
    <row r="710" spans="2:2" ht="15.75" customHeight="1" x14ac:dyDescent="0.5">
      <c r="B710" s="61"/>
    </row>
    <row r="711" spans="2:2" ht="15.75" customHeight="1" x14ac:dyDescent="0.5">
      <c r="B711" s="61"/>
    </row>
    <row r="712" spans="2:2" ht="15.75" customHeight="1" x14ac:dyDescent="0.5">
      <c r="B712" s="61"/>
    </row>
    <row r="713" spans="2:2" ht="15.75" customHeight="1" x14ac:dyDescent="0.5">
      <c r="B713" s="61"/>
    </row>
    <row r="714" spans="2:2" ht="15.75" customHeight="1" x14ac:dyDescent="0.5">
      <c r="B714" s="61"/>
    </row>
    <row r="715" spans="2:2" ht="15.75" customHeight="1" x14ac:dyDescent="0.5">
      <c r="B715" s="61"/>
    </row>
    <row r="716" spans="2:2" ht="15.75" customHeight="1" x14ac:dyDescent="0.5">
      <c r="B716" s="61"/>
    </row>
    <row r="717" spans="2:2" ht="15.75" customHeight="1" x14ac:dyDescent="0.5">
      <c r="B717" s="61"/>
    </row>
    <row r="718" spans="2:2" ht="15.75" customHeight="1" x14ac:dyDescent="0.5">
      <c r="B718" s="61"/>
    </row>
    <row r="719" spans="2:2" ht="15.75" customHeight="1" x14ac:dyDescent="0.5">
      <c r="B719" s="61"/>
    </row>
    <row r="720" spans="2:2" ht="15.75" customHeight="1" x14ac:dyDescent="0.5">
      <c r="B720" s="61"/>
    </row>
    <row r="721" spans="2:2" ht="15.75" customHeight="1" x14ac:dyDescent="0.5">
      <c r="B721" s="61"/>
    </row>
    <row r="722" spans="2:2" ht="15.75" customHeight="1" x14ac:dyDescent="0.5">
      <c r="B722" s="61"/>
    </row>
    <row r="723" spans="2:2" ht="15.75" customHeight="1" x14ac:dyDescent="0.5">
      <c r="B723" s="61"/>
    </row>
    <row r="724" spans="2:2" ht="15.75" customHeight="1" x14ac:dyDescent="0.5">
      <c r="B724" s="61"/>
    </row>
    <row r="725" spans="2:2" ht="15.75" customHeight="1" x14ac:dyDescent="0.5">
      <c r="B725" s="61"/>
    </row>
    <row r="726" spans="2:2" ht="15.75" customHeight="1" x14ac:dyDescent="0.5">
      <c r="B726" s="61"/>
    </row>
    <row r="727" spans="2:2" ht="15.75" customHeight="1" x14ac:dyDescent="0.5">
      <c r="B727" s="61"/>
    </row>
    <row r="728" spans="2:2" ht="15.75" customHeight="1" x14ac:dyDescent="0.5">
      <c r="B728" s="61"/>
    </row>
    <row r="729" spans="2:2" ht="15.75" customHeight="1" x14ac:dyDescent="0.5">
      <c r="B729" s="61"/>
    </row>
    <row r="730" spans="2:2" ht="15.75" customHeight="1" x14ac:dyDescent="0.5">
      <c r="B730" s="61"/>
    </row>
    <row r="731" spans="2:2" ht="15.75" customHeight="1" x14ac:dyDescent="0.5">
      <c r="B731" s="61"/>
    </row>
    <row r="732" spans="2:2" ht="15.75" customHeight="1" x14ac:dyDescent="0.5">
      <c r="B732" s="61"/>
    </row>
    <row r="733" spans="2:2" ht="15.75" customHeight="1" x14ac:dyDescent="0.5">
      <c r="B733" s="61"/>
    </row>
    <row r="734" spans="2:2" ht="15.75" customHeight="1" x14ac:dyDescent="0.5">
      <c r="B734" s="61"/>
    </row>
    <row r="735" spans="2:2" ht="15.75" customHeight="1" x14ac:dyDescent="0.5">
      <c r="B735" s="61"/>
    </row>
    <row r="736" spans="2:2" ht="15.75" customHeight="1" x14ac:dyDescent="0.5">
      <c r="B736" s="61"/>
    </row>
    <row r="737" spans="2:2" ht="15.75" customHeight="1" x14ac:dyDescent="0.5">
      <c r="B737" s="61"/>
    </row>
    <row r="738" spans="2:2" ht="15.75" customHeight="1" x14ac:dyDescent="0.5">
      <c r="B738" s="61"/>
    </row>
    <row r="739" spans="2:2" ht="15.75" customHeight="1" x14ac:dyDescent="0.5">
      <c r="B739" s="61"/>
    </row>
    <row r="740" spans="2:2" ht="15.75" customHeight="1" x14ac:dyDescent="0.5">
      <c r="B740" s="61"/>
    </row>
    <row r="741" spans="2:2" ht="15.75" customHeight="1" x14ac:dyDescent="0.5">
      <c r="B741" s="61"/>
    </row>
    <row r="742" spans="2:2" ht="15.75" customHeight="1" x14ac:dyDescent="0.5">
      <c r="B742" s="61"/>
    </row>
    <row r="743" spans="2:2" ht="15.75" customHeight="1" x14ac:dyDescent="0.5">
      <c r="B743" s="61"/>
    </row>
    <row r="744" spans="2:2" ht="15.75" customHeight="1" x14ac:dyDescent="0.5">
      <c r="B744" s="61"/>
    </row>
    <row r="745" spans="2:2" ht="15.75" customHeight="1" x14ac:dyDescent="0.5">
      <c r="B745" s="61"/>
    </row>
    <row r="746" spans="2:2" ht="15.75" customHeight="1" x14ac:dyDescent="0.5">
      <c r="B746" s="61"/>
    </row>
    <row r="747" spans="2:2" ht="15.75" customHeight="1" x14ac:dyDescent="0.5">
      <c r="B747" s="61"/>
    </row>
    <row r="748" spans="2:2" ht="15.75" customHeight="1" x14ac:dyDescent="0.5">
      <c r="B748" s="61"/>
    </row>
    <row r="749" spans="2:2" ht="15.75" customHeight="1" x14ac:dyDescent="0.5">
      <c r="B749" s="61"/>
    </row>
    <row r="750" spans="2:2" ht="15.75" customHeight="1" x14ac:dyDescent="0.5">
      <c r="B750" s="61"/>
    </row>
    <row r="751" spans="2:2" ht="15.75" customHeight="1" x14ac:dyDescent="0.5">
      <c r="B751" s="61"/>
    </row>
    <row r="752" spans="2:2" ht="15.75" customHeight="1" x14ac:dyDescent="0.5">
      <c r="B752" s="61"/>
    </row>
    <row r="753" spans="2:2" ht="15.75" customHeight="1" x14ac:dyDescent="0.5">
      <c r="B753" s="61"/>
    </row>
    <row r="754" spans="2:2" ht="15.75" customHeight="1" x14ac:dyDescent="0.5">
      <c r="B754" s="61"/>
    </row>
    <row r="755" spans="2:2" ht="15.75" customHeight="1" x14ac:dyDescent="0.5">
      <c r="B755" s="61"/>
    </row>
    <row r="756" spans="2:2" ht="15.75" customHeight="1" x14ac:dyDescent="0.5">
      <c r="B756" s="61"/>
    </row>
    <row r="757" spans="2:2" ht="15.75" customHeight="1" x14ac:dyDescent="0.5">
      <c r="B757" s="61"/>
    </row>
    <row r="758" spans="2:2" ht="15.75" customHeight="1" x14ac:dyDescent="0.5">
      <c r="B758" s="61"/>
    </row>
    <row r="759" spans="2:2" ht="15.75" customHeight="1" x14ac:dyDescent="0.5">
      <c r="B759" s="61"/>
    </row>
    <row r="760" spans="2:2" ht="15.75" customHeight="1" x14ac:dyDescent="0.5">
      <c r="B760" s="61"/>
    </row>
    <row r="761" spans="2:2" ht="15.75" customHeight="1" x14ac:dyDescent="0.5">
      <c r="B761" s="61"/>
    </row>
    <row r="762" spans="2:2" ht="15.75" customHeight="1" x14ac:dyDescent="0.5">
      <c r="B762" s="61"/>
    </row>
    <row r="763" spans="2:2" ht="15.75" customHeight="1" x14ac:dyDescent="0.5">
      <c r="B763" s="61"/>
    </row>
    <row r="764" spans="2:2" ht="15.75" customHeight="1" x14ac:dyDescent="0.5">
      <c r="B764" s="61"/>
    </row>
    <row r="765" spans="2:2" ht="15.75" customHeight="1" x14ac:dyDescent="0.5">
      <c r="B765" s="61"/>
    </row>
    <row r="766" spans="2:2" ht="15.75" customHeight="1" x14ac:dyDescent="0.5">
      <c r="B766" s="61"/>
    </row>
    <row r="767" spans="2:2" ht="15.75" customHeight="1" x14ac:dyDescent="0.5">
      <c r="B767" s="61"/>
    </row>
    <row r="768" spans="2:2" ht="15.75" customHeight="1" x14ac:dyDescent="0.5">
      <c r="B768" s="61"/>
    </row>
    <row r="769" spans="2:2" ht="15.75" customHeight="1" x14ac:dyDescent="0.5">
      <c r="B769" s="61"/>
    </row>
    <row r="770" spans="2:2" ht="15.75" customHeight="1" x14ac:dyDescent="0.5">
      <c r="B770" s="61"/>
    </row>
    <row r="771" spans="2:2" ht="15.75" customHeight="1" x14ac:dyDescent="0.5">
      <c r="B771" s="61"/>
    </row>
    <row r="772" spans="2:2" ht="15.75" customHeight="1" x14ac:dyDescent="0.5">
      <c r="B772" s="61"/>
    </row>
    <row r="773" spans="2:2" ht="15.75" customHeight="1" x14ac:dyDescent="0.5">
      <c r="B773" s="61"/>
    </row>
    <row r="774" spans="2:2" ht="15.75" customHeight="1" x14ac:dyDescent="0.5">
      <c r="B774" s="61"/>
    </row>
    <row r="775" spans="2:2" ht="15.75" customHeight="1" x14ac:dyDescent="0.5">
      <c r="B775" s="61"/>
    </row>
    <row r="776" spans="2:2" ht="15.75" customHeight="1" x14ac:dyDescent="0.5">
      <c r="B776" s="61"/>
    </row>
    <row r="777" spans="2:2" ht="15.75" customHeight="1" x14ac:dyDescent="0.5">
      <c r="B777" s="61"/>
    </row>
    <row r="778" spans="2:2" ht="15.75" customHeight="1" x14ac:dyDescent="0.5">
      <c r="B778" s="61"/>
    </row>
    <row r="779" spans="2:2" ht="15.75" customHeight="1" x14ac:dyDescent="0.5">
      <c r="B779" s="61"/>
    </row>
    <row r="780" spans="2:2" ht="15.75" customHeight="1" x14ac:dyDescent="0.5">
      <c r="B780" s="61"/>
    </row>
    <row r="781" spans="2:2" ht="15.75" customHeight="1" x14ac:dyDescent="0.5">
      <c r="B781" s="61"/>
    </row>
    <row r="782" spans="2:2" ht="15.75" customHeight="1" x14ac:dyDescent="0.5">
      <c r="B782" s="61"/>
    </row>
    <row r="783" spans="2:2" ht="15.75" customHeight="1" x14ac:dyDescent="0.5">
      <c r="B783" s="61"/>
    </row>
    <row r="784" spans="2:2" ht="15.75" customHeight="1" x14ac:dyDescent="0.5">
      <c r="B784" s="61"/>
    </row>
    <row r="785" spans="2:2" ht="15.75" customHeight="1" x14ac:dyDescent="0.5">
      <c r="B785" s="61"/>
    </row>
    <row r="786" spans="2:2" ht="15.75" customHeight="1" x14ac:dyDescent="0.5">
      <c r="B786" s="61"/>
    </row>
    <row r="787" spans="2:2" ht="15.75" customHeight="1" x14ac:dyDescent="0.5">
      <c r="B787" s="61"/>
    </row>
    <row r="788" spans="2:2" ht="15.75" customHeight="1" x14ac:dyDescent="0.5">
      <c r="B788" s="61"/>
    </row>
    <row r="789" spans="2:2" ht="15.75" customHeight="1" x14ac:dyDescent="0.5">
      <c r="B789" s="61"/>
    </row>
    <row r="790" spans="2:2" ht="15.75" customHeight="1" x14ac:dyDescent="0.5">
      <c r="B790" s="61"/>
    </row>
    <row r="791" spans="2:2" ht="15.75" customHeight="1" x14ac:dyDescent="0.5">
      <c r="B791" s="61"/>
    </row>
    <row r="792" spans="2:2" ht="15.75" customHeight="1" x14ac:dyDescent="0.5">
      <c r="B792" s="61"/>
    </row>
    <row r="793" spans="2:2" ht="15.75" customHeight="1" x14ac:dyDescent="0.5">
      <c r="B793" s="61"/>
    </row>
    <row r="794" spans="2:2" ht="15.75" customHeight="1" x14ac:dyDescent="0.5">
      <c r="B794" s="61"/>
    </row>
    <row r="795" spans="2:2" ht="15.75" customHeight="1" x14ac:dyDescent="0.5">
      <c r="B795" s="61"/>
    </row>
    <row r="796" spans="2:2" ht="15.75" customHeight="1" x14ac:dyDescent="0.5">
      <c r="B796" s="61"/>
    </row>
    <row r="797" spans="2:2" ht="15.75" customHeight="1" x14ac:dyDescent="0.5">
      <c r="B797" s="61"/>
    </row>
    <row r="798" spans="2:2" ht="15.75" customHeight="1" x14ac:dyDescent="0.5">
      <c r="B798" s="61"/>
    </row>
    <row r="799" spans="2:2" ht="15.75" customHeight="1" x14ac:dyDescent="0.5">
      <c r="B799" s="61"/>
    </row>
    <row r="800" spans="2:2" ht="15.75" customHeight="1" x14ac:dyDescent="0.5">
      <c r="B800" s="61"/>
    </row>
    <row r="801" spans="2:2" ht="15.75" customHeight="1" x14ac:dyDescent="0.5">
      <c r="B801" s="61"/>
    </row>
    <row r="802" spans="2:2" ht="15.75" customHeight="1" x14ac:dyDescent="0.5">
      <c r="B802" s="61"/>
    </row>
    <row r="803" spans="2:2" ht="15.75" customHeight="1" x14ac:dyDescent="0.5">
      <c r="B803" s="61"/>
    </row>
    <row r="804" spans="2:2" ht="15.75" customHeight="1" x14ac:dyDescent="0.5">
      <c r="B804" s="61"/>
    </row>
    <row r="805" spans="2:2" ht="15.75" customHeight="1" x14ac:dyDescent="0.5">
      <c r="B805" s="61"/>
    </row>
    <row r="806" spans="2:2" ht="15.75" customHeight="1" x14ac:dyDescent="0.5">
      <c r="B806" s="61"/>
    </row>
    <row r="807" spans="2:2" ht="15.75" customHeight="1" x14ac:dyDescent="0.5">
      <c r="B807" s="61"/>
    </row>
    <row r="808" spans="2:2" ht="15.75" customHeight="1" x14ac:dyDescent="0.5">
      <c r="B808" s="61"/>
    </row>
    <row r="809" spans="2:2" ht="15.75" customHeight="1" x14ac:dyDescent="0.5">
      <c r="B809" s="61"/>
    </row>
    <row r="810" spans="2:2" ht="15.75" customHeight="1" x14ac:dyDescent="0.5">
      <c r="B810" s="61"/>
    </row>
    <row r="811" spans="2:2" ht="15.75" customHeight="1" x14ac:dyDescent="0.5">
      <c r="B811" s="61"/>
    </row>
    <row r="812" spans="2:2" ht="15.75" customHeight="1" x14ac:dyDescent="0.5">
      <c r="B812" s="61"/>
    </row>
    <row r="813" spans="2:2" ht="15.75" customHeight="1" x14ac:dyDescent="0.5">
      <c r="B813" s="61"/>
    </row>
    <row r="814" spans="2:2" ht="15.75" customHeight="1" x14ac:dyDescent="0.5">
      <c r="B814" s="61"/>
    </row>
    <row r="815" spans="2:2" ht="15.75" customHeight="1" x14ac:dyDescent="0.5">
      <c r="B815" s="61"/>
    </row>
    <row r="816" spans="2:2" ht="15.75" customHeight="1" x14ac:dyDescent="0.5">
      <c r="B816" s="61"/>
    </row>
    <row r="817" spans="2:2" ht="15.75" customHeight="1" x14ac:dyDescent="0.5">
      <c r="B817" s="61"/>
    </row>
    <row r="818" spans="2:2" ht="15.75" customHeight="1" x14ac:dyDescent="0.5">
      <c r="B818" s="61"/>
    </row>
    <row r="819" spans="2:2" ht="15.75" customHeight="1" x14ac:dyDescent="0.5">
      <c r="B819" s="61"/>
    </row>
    <row r="820" spans="2:2" ht="15.75" customHeight="1" x14ac:dyDescent="0.5">
      <c r="B820" s="61"/>
    </row>
    <row r="821" spans="2:2" ht="15.75" customHeight="1" x14ac:dyDescent="0.5">
      <c r="B821" s="61"/>
    </row>
    <row r="822" spans="2:2" ht="15.75" customHeight="1" x14ac:dyDescent="0.5">
      <c r="B822" s="61"/>
    </row>
    <row r="823" spans="2:2" ht="15.75" customHeight="1" x14ac:dyDescent="0.5">
      <c r="B823" s="61"/>
    </row>
    <row r="824" spans="2:2" ht="15.75" customHeight="1" x14ac:dyDescent="0.5">
      <c r="B824" s="61"/>
    </row>
    <row r="825" spans="2:2" ht="15.75" customHeight="1" x14ac:dyDescent="0.5">
      <c r="B825" s="61"/>
    </row>
    <row r="826" spans="2:2" ht="15.75" customHeight="1" x14ac:dyDescent="0.5">
      <c r="B826" s="61"/>
    </row>
    <row r="827" spans="2:2" ht="15.75" customHeight="1" x14ac:dyDescent="0.5">
      <c r="B827" s="61"/>
    </row>
    <row r="828" spans="2:2" ht="15.75" customHeight="1" x14ac:dyDescent="0.5">
      <c r="B828" s="61"/>
    </row>
    <row r="829" spans="2:2" ht="15.75" customHeight="1" x14ac:dyDescent="0.5">
      <c r="B829" s="61"/>
    </row>
    <row r="830" spans="2:2" ht="15.75" customHeight="1" x14ac:dyDescent="0.5">
      <c r="B830" s="61"/>
    </row>
    <row r="831" spans="2:2" ht="15.75" customHeight="1" x14ac:dyDescent="0.5">
      <c r="B831" s="61"/>
    </row>
    <row r="832" spans="2:2" ht="15.75" customHeight="1" x14ac:dyDescent="0.5">
      <c r="B832" s="61"/>
    </row>
    <row r="833" spans="2:2" ht="15.75" customHeight="1" x14ac:dyDescent="0.5">
      <c r="B833" s="61"/>
    </row>
    <row r="834" spans="2:2" ht="15.75" customHeight="1" x14ac:dyDescent="0.5">
      <c r="B834" s="61"/>
    </row>
    <row r="835" spans="2:2" ht="15.75" customHeight="1" x14ac:dyDescent="0.5">
      <c r="B835" s="61"/>
    </row>
    <row r="836" spans="2:2" ht="15.75" customHeight="1" x14ac:dyDescent="0.5">
      <c r="B836" s="61"/>
    </row>
    <row r="837" spans="2:2" ht="15.75" customHeight="1" x14ac:dyDescent="0.5">
      <c r="B837" s="61"/>
    </row>
    <row r="838" spans="2:2" ht="15.75" customHeight="1" x14ac:dyDescent="0.5">
      <c r="B838" s="61"/>
    </row>
    <row r="839" spans="2:2" ht="15.75" customHeight="1" x14ac:dyDescent="0.5">
      <c r="B839" s="61"/>
    </row>
    <row r="840" spans="2:2" ht="15.75" customHeight="1" x14ac:dyDescent="0.5">
      <c r="B840" s="61"/>
    </row>
    <row r="841" spans="2:2" ht="15.75" customHeight="1" x14ac:dyDescent="0.5">
      <c r="B841" s="61"/>
    </row>
    <row r="842" spans="2:2" ht="15.75" customHeight="1" x14ac:dyDescent="0.5">
      <c r="B842" s="61"/>
    </row>
    <row r="843" spans="2:2" ht="15.75" customHeight="1" x14ac:dyDescent="0.5">
      <c r="B843" s="61"/>
    </row>
    <row r="844" spans="2:2" ht="15.75" customHeight="1" x14ac:dyDescent="0.5">
      <c r="B844" s="61"/>
    </row>
    <row r="845" spans="2:2" ht="15.75" customHeight="1" x14ac:dyDescent="0.5">
      <c r="B845" s="61"/>
    </row>
    <row r="846" spans="2:2" ht="15.75" customHeight="1" x14ac:dyDescent="0.5">
      <c r="B846" s="61"/>
    </row>
    <row r="847" spans="2:2" ht="15.75" customHeight="1" x14ac:dyDescent="0.5">
      <c r="B847" s="61"/>
    </row>
    <row r="848" spans="2:2" ht="15.75" customHeight="1" x14ac:dyDescent="0.5">
      <c r="B848" s="61"/>
    </row>
    <row r="849" spans="2:2" ht="15.75" customHeight="1" x14ac:dyDescent="0.5">
      <c r="B849" s="61"/>
    </row>
    <row r="850" spans="2:2" ht="15.75" customHeight="1" x14ac:dyDescent="0.5">
      <c r="B850" s="61"/>
    </row>
    <row r="851" spans="2:2" ht="15.75" customHeight="1" x14ac:dyDescent="0.5">
      <c r="B851" s="61"/>
    </row>
    <row r="852" spans="2:2" ht="15.75" customHeight="1" x14ac:dyDescent="0.5">
      <c r="B852" s="61"/>
    </row>
    <row r="853" spans="2:2" ht="15.75" customHeight="1" x14ac:dyDescent="0.5">
      <c r="B853" s="61"/>
    </row>
    <row r="854" spans="2:2" ht="15.75" customHeight="1" x14ac:dyDescent="0.5">
      <c r="B854" s="61"/>
    </row>
    <row r="855" spans="2:2" ht="15.75" customHeight="1" x14ac:dyDescent="0.5">
      <c r="B855" s="61"/>
    </row>
    <row r="856" spans="2:2" ht="15.75" customHeight="1" x14ac:dyDescent="0.5">
      <c r="B856" s="61"/>
    </row>
    <row r="857" spans="2:2" ht="15.75" customHeight="1" x14ac:dyDescent="0.5">
      <c r="B857" s="61"/>
    </row>
    <row r="858" spans="2:2" ht="15.75" customHeight="1" x14ac:dyDescent="0.5">
      <c r="B858" s="61"/>
    </row>
    <row r="859" spans="2:2" ht="15.75" customHeight="1" x14ac:dyDescent="0.5">
      <c r="B859" s="61"/>
    </row>
    <row r="860" spans="2:2" ht="15.75" customHeight="1" x14ac:dyDescent="0.5">
      <c r="B860" s="61"/>
    </row>
    <row r="861" spans="2:2" ht="15.75" customHeight="1" x14ac:dyDescent="0.5">
      <c r="B861" s="61"/>
    </row>
    <row r="862" spans="2:2" ht="15.75" customHeight="1" x14ac:dyDescent="0.5">
      <c r="B862" s="61"/>
    </row>
    <row r="863" spans="2:2" ht="15.75" customHeight="1" x14ac:dyDescent="0.5">
      <c r="B863" s="61"/>
    </row>
    <row r="864" spans="2:2" ht="15.75" customHeight="1" x14ac:dyDescent="0.5">
      <c r="B864" s="61"/>
    </row>
    <row r="865" spans="2:2" ht="15.75" customHeight="1" x14ac:dyDescent="0.5">
      <c r="B865" s="61"/>
    </row>
    <row r="866" spans="2:2" ht="15.75" customHeight="1" x14ac:dyDescent="0.5">
      <c r="B866" s="61"/>
    </row>
    <row r="867" spans="2:2" ht="15.75" customHeight="1" x14ac:dyDescent="0.5">
      <c r="B867" s="61"/>
    </row>
    <row r="868" spans="2:2" ht="15.75" customHeight="1" x14ac:dyDescent="0.5">
      <c r="B868" s="61"/>
    </row>
    <row r="869" spans="2:2" ht="15.75" customHeight="1" x14ac:dyDescent="0.5">
      <c r="B869" s="61"/>
    </row>
    <row r="870" spans="2:2" ht="15.75" customHeight="1" x14ac:dyDescent="0.5">
      <c r="B870" s="61"/>
    </row>
    <row r="871" spans="2:2" ht="15.75" customHeight="1" x14ac:dyDescent="0.5">
      <c r="B871" s="61"/>
    </row>
    <row r="872" spans="2:2" ht="15.75" customHeight="1" x14ac:dyDescent="0.5">
      <c r="B872" s="61"/>
    </row>
    <row r="873" spans="2:2" ht="15.75" customHeight="1" x14ac:dyDescent="0.5">
      <c r="B873" s="61"/>
    </row>
    <row r="874" spans="2:2" ht="15.75" customHeight="1" x14ac:dyDescent="0.5">
      <c r="B874" s="61"/>
    </row>
    <row r="875" spans="2:2" ht="15.75" customHeight="1" x14ac:dyDescent="0.5">
      <c r="B875" s="61"/>
    </row>
    <row r="876" spans="2:2" ht="15.75" customHeight="1" x14ac:dyDescent="0.5">
      <c r="B876" s="61"/>
    </row>
    <row r="877" spans="2:2" ht="15.75" customHeight="1" x14ac:dyDescent="0.5">
      <c r="B877" s="61"/>
    </row>
    <row r="878" spans="2:2" ht="15.75" customHeight="1" x14ac:dyDescent="0.5">
      <c r="B878" s="61"/>
    </row>
    <row r="879" spans="2:2" ht="15.75" customHeight="1" x14ac:dyDescent="0.5">
      <c r="B879" s="61"/>
    </row>
    <row r="880" spans="2:2" ht="15.75" customHeight="1" x14ac:dyDescent="0.5">
      <c r="B880" s="61"/>
    </row>
    <row r="881" spans="2:2" ht="15.75" customHeight="1" x14ac:dyDescent="0.5">
      <c r="B881" s="61"/>
    </row>
    <row r="882" spans="2:2" ht="15.75" customHeight="1" x14ac:dyDescent="0.5">
      <c r="B882" s="61"/>
    </row>
    <row r="883" spans="2:2" ht="15.75" customHeight="1" x14ac:dyDescent="0.5">
      <c r="B883" s="61"/>
    </row>
    <row r="884" spans="2:2" ht="15.75" customHeight="1" x14ac:dyDescent="0.5">
      <c r="B884" s="61"/>
    </row>
    <row r="885" spans="2:2" ht="15.75" customHeight="1" x14ac:dyDescent="0.5">
      <c r="B885" s="61"/>
    </row>
    <row r="886" spans="2:2" ht="15.75" customHeight="1" x14ac:dyDescent="0.5">
      <c r="B886" s="61"/>
    </row>
    <row r="887" spans="2:2" ht="15.75" customHeight="1" x14ac:dyDescent="0.5">
      <c r="B887" s="61"/>
    </row>
    <row r="888" spans="2:2" ht="15.75" customHeight="1" x14ac:dyDescent="0.5">
      <c r="B888" s="61"/>
    </row>
    <row r="889" spans="2:2" ht="15.75" customHeight="1" x14ac:dyDescent="0.5">
      <c r="B889" s="61"/>
    </row>
    <row r="890" spans="2:2" ht="15.75" customHeight="1" x14ac:dyDescent="0.5">
      <c r="B890" s="61"/>
    </row>
    <row r="891" spans="2:2" ht="15.75" customHeight="1" x14ac:dyDescent="0.5">
      <c r="B891" s="61"/>
    </row>
    <row r="892" spans="2:2" ht="15.75" customHeight="1" x14ac:dyDescent="0.5">
      <c r="B892" s="61"/>
    </row>
    <row r="893" spans="2:2" ht="15.75" customHeight="1" x14ac:dyDescent="0.5">
      <c r="B893" s="61"/>
    </row>
    <row r="894" spans="2:2" ht="15.75" customHeight="1" x14ac:dyDescent="0.5">
      <c r="B894" s="61"/>
    </row>
    <row r="895" spans="2:2" ht="15.75" customHeight="1" x14ac:dyDescent="0.5">
      <c r="B895" s="61"/>
    </row>
    <row r="896" spans="2:2" ht="15.75" customHeight="1" x14ac:dyDescent="0.5">
      <c r="B896" s="61"/>
    </row>
    <row r="897" spans="2:2" ht="15.75" customHeight="1" x14ac:dyDescent="0.5">
      <c r="B897" s="61"/>
    </row>
    <row r="898" spans="2:2" ht="15.75" customHeight="1" x14ac:dyDescent="0.5">
      <c r="B898" s="61"/>
    </row>
    <row r="899" spans="2:2" ht="15.75" customHeight="1" x14ac:dyDescent="0.5">
      <c r="B899" s="61"/>
    </row>
    <row r="900" spans="2:2" ht="15.75" customHeight="1" x14ac:dyDescent="0.5">
      <c r="B900" s="61"/>
    </row>
    <row r="901" spans="2:2" ht="15.75" customHeight="1" x14ac:dyDescent="0.5">
      <c r="B901" s="61"/>
    </row>
    <row r="902" spans="2:2" ht="15.75" customHeight="1" x14ac:dyDescent="0.5">
      <c r="B902" s="61"/>
    </row>
    <row r="903" spans="2:2" ht="15.75" customHeight="1" x14ac:dyDescent="0.5">
      <c r="B903" s="61"/>
    </row>
    <row r="904" spans="2:2" ht="15.75" customHeight="1" x14ac:dyDescent="0.5">
      <c r="B904" s="61"/>
    </row>
    <row r="905" spans="2:2" ht="15.75" customHeight="1" x14ac:dyDescent="0.5">
      <c r="B905" s="61"/>
    </row>
    <row r="906" spans="2:2" ht="15.75" customHeight="1" x14ac:dyDescent="0.5">
      <c r="B906" s="61"/>
    </row>
    <row r="907" spans="2:2" ht="15.75" customHeight="1" x14ac:dyDescent="0.5">
      <c r="B907" s="61"/>
    </row>
    <row r="908" spans="2:2" ht="15.75" customHeight="1" x14ac:dyDescent="0.5">
      <c r="B908" s="61"/>
    </row>
    <row r="909" spans="2:2" ht="15.75" customHeight="1" x14ac:dyDescent="0.5">
      <c r="B909" s="61"/>
    </row>
    <row r="910" spans="2:2" ht="15.75" customHeight="1" x14ac:dyDescent="0.5">
      <c r="B910" s="61"/>
    </row>
    <row r="911" spans="2:2" ht="15.75" customHeight="1" x14ac:dyDescent="0.5">
      <c r="B911" s="61"/>
    </row>
    <row r="912" spans="2:2" ht="15.75" customHeight="1" x14ac:dyDescent="0.5">
      <c r="B912" s="61"/>
    </row>
    <row r="913" spans="2:2" ht="15.75" customHeight="1" x14ac:dyDescent="0.5">
      <c r="B913" s="61"/>
    </row>
    <row r="914" spans="2:2" ht="15.75" customHeight="1" x14ac:dyDescent="0.5">
      <c r="B914" s="61"/>
    </row>
    <row r="915" spans="2:2" ht="15.75" customHeight="1" x14ac:dyDescent="0.5">
      <c r="B915" s="61"/>
    </row>
    <row r="916" spans="2:2" ht="15.75" customHeight="1" x14ac:dyDescent="0.5">
      <c r="B916" s="61"/>
    </row>
    <row r="917" spans="2:2" ht="15.75" customHeight="1" x14ac:dyDescent="0.5">
      <c r="B917" s="61"/>
    </row>
    <row r="918" spans="2:2" ht="15.75" customHeight="1" x14ac:dyDescent="0.5">
      <c r="B918" s="61"/>
    </row>
    <row r="919" spans="2:2" ht="15.75" customHeight="1" x14ac:dyDescent="0.5">
      <c r="B919" s="61"/>
    </row>
    <row r="920" spans="2:2" ht="15.75" customHeight="1" x14ac:dyDescent="0.5">
      <c r="B920" s="61"/>
    </row>
    <row r="921" spans="2:2" ht="15.75" customHeight="1" x14ac:dyDescent="0.5">
      <c r="B921" s="61"/>
    </row>
    <row r="922" spans="2:2" ht="15.75" customHeight="1" x14ac:dyDescent="0.5">
      <c r="B922" s="61"/>
    </row>
    <row r="923" spans="2:2" ht="15.75" customHeight="1" x14ac:dyDescent="0.5">
      <c r="B923" s="61"/>
    </row>
    <row r="924" spans="2:2" ht="15.75" customHeight="1" x14ac:dyDescent="0.5">
      <c r="B924" s="61"/>
    </row>
    <row r="925" spans="2:2" ht="15.75" customHeight="1" x14ac:dyDescent="0.5">
      <c r="B925" s="61"/>
    </row>
    <row r="926" spans="2:2" ht="15.75" customHeight="1" x14ac:dyDescent="0.5">
      <c r="B926" s="61"/>
    </row>
    <row r="927" spans="2:2" ht="15.75" customHeight="1" x14ac:dyDescent="0.5">
      <c r="B927" s="61"/>
    </row>
    <row r="928" spans="2:2" ht="15.75" customHeight="1" x14ac:dyDescent="0.5">
      <c r="B928" s="61"/>
    </row>
    <row r="929" spans="2:2" ht="15.75" customHeight="1" x14ac:dyDescent="0.5">
      <c r="B929" s="61"/>
    </row>
    <row r="930" spans="2:2" ht="15.75" customHeight="1" x14ac:dyDescent="0.5">
      <c r="B930" s="61"/>
    </row>
    <row r="931" spans="2:2" ht="15.75" customHeight="1" x14ac:dyDescent="0.5">
      <c r="B931" s="61"/>
    </row>
    <row r="932" spans="2:2" ht="15.75" customHeight="1" x14ac:dyDescent="0.5">
      <c r="B932" s="61"/>
    </row>
    <row r="933" spans="2:2" ht="15.75" customHeight="1" x14ac:dyDescent="0.5">
      <c r="B933" s="61"/>
    </row>
    <row r="934" spans="2:2" ht="15.75" customHeight="1" x14ac:dyDescent="0.5">
      <c r="B934" s="61"/>
    </row>
    <row r="935" spans="2:2" ht="15.75" customHeight="1" x14ac:dyDescent="0.5">
      <c r="B935" s="61"/>
    </row>
    <row r="936" spans="2:2" ht="15.75" customHeight="1" x14ac:dyDescent="0.5">
      <c r="B936" s="61"/>
    </row>
    <row r="937" spans="2:2" ht="15.75" customHeight="1" x14ac:dyDescent="0.5">
      <c r="B937" s="61"/>
    </row>
    <row r="938" spans="2:2" ht="15.75" customHeight="1" x14ac:dyDescent="0.5">
      <c r="B938" s="61"/>
    </row>
    <row r="939" spans="2:2" ht="15.75" customHeight="1" x14ac:dyDescent="0.5">
      <c r="B939" s="61"/>
    </row>
    <row r="940" spans="2:2" ht="15.75" customHeight="1" x14ac:dyDescent="0.5">
      <c r="B940" s="61"/>
    </row>
    <row r="941" spans="2:2" ht="15.75" customHeight="1" x14ac:dyDescent="0.5">
      <c r="B941" s="61"/>
    </row>
    <row r="942" spans="2:2" ht="15.75" customHeight="1" x14ac:dyDescent="0.5">
      <c r="B942" s="61"/>
    </row>
    <row r="943" spans="2:2" ht="15.75" customHeight="1" x14ac:dyDescent="0.5">
      <c r="B943" s="61"/>
    </row>
    <row r="944" spans="2:2" ht="15.75" customHeight="1" x14ac:dyDescent="0.5">
      <c r="B944" s="61"/>
    </row>
    <row r="945" spans="2:2" ht="15.75" customHeight="1" x14ac:dyDescent="0.5">
      <c r="B945" s="61"/>
    </row>
    <row r="946" spans="2:2" ht="15.75" customHeight="1" x14ac:dyDescent="0.5">
      <c r="B946" s="61"/>
    </row>
    <row r="947" spans="2:2" ht="15.75" customHeight="1" x14ac:dyDescent="0.5">
      <c r="B947" s="61"/>
    </row>
    <row r="948" spans="2:2" ht="15.75" customHeight="1" x14ac:dyDescent="0.5">
      <c r="B948" s="61"/>
    </row>
    <row r="949" spans="2:2" ht="15.75" customHeight="1" x14ac:dyDescent="0.5">
      <c r="B949" s="61"/>
    </row>
    <row r="950" spans="2:2" ht="15.75" customHeight="1" x14ac:dyDescent="0.5">
      <c r="B950" s="61"/>
    </row>
    <row r="951" spans="2:2" ht="15.75" customHeight="1" x14ac:dyDescent="0.5">
      <c r="B951" s="61"/>
    </row>
    <row r="952" spans="2:2" ht="15.75" customHeight="1" x14ac:dyDescent="0.5">
      <c r="B952" s="61"/>
    </row>
    <row r="953" spans="2:2" ht="15.75" customHeight="1" x14ac:dyDescent="0.5">
      <c r="B953" s="61"/>
    </row>
    <row r="954" spans="2:2" ht="15.75" customHeight="1" x14ac:dyDescent="0.5">
      <c r="B954" s="61"/>
    </row>
    <row r="955" spans="2:2" ht="15.75" customHeight="1" x14ac:dyDescent="0.5">
      <c r="B955" s="61"/>
    </row>
    <row r="956" spans="2:2" ht="15.75" customHeight="1" x14ac:dyDescent="0.5">
      <c r="B956" s="61"/>
    </row>
    <row r="957" spans="2:2" ht="15.75" customHeight="1" x14ac:dyDescent="0.5">
      <c r="B957" s="61"/>
    </row>
    <row r="958" spans="2:2" ht="15.75" customHeight="1" x14ac:dyDescent="0.5">
      <c r="B958" s="61"/>
    </row>
    <row r="959" spans="2:2" ht="15.75" customHeight="1" x14ac:dyDescent="0.5">
      <c r="B959" s="61"/>
    </row>
    <row r="960" spans="2:2" ht="15.75" customHeight="1" x14ac:dyDescent="0.5">
      <c r="B960" s="61"/>
    </row>
    <row r="961" spans="2:2" ht="15.75" customHeight="1" x14ac:dyDescent="0.5">
      <c r="B961" s="61"/>
    </row>
    <row r="962" spans="2:2" ht="15.75" customHeight="1" x14ac:dyDescent="0.5">
      <c r="B962" s="61"/>
    </row>
    <row r="963" spans="2:2" ht="15.75" customHeight="1" x14ac:dyDescent="0.5">
      <c r="B963" s="61"/>
    </row>
    <row r="964" spans="2:2" ht="15.75" customHeight="1" x14ac:dyDescent="0.5">
      <c r="B964" s="61"/>
    </row>
    <row r="965" spans="2:2" ht="15.75" customHeight="1" x14ac:dyDescent="0.5">
      <c r="B965" s="61"/>
    </row>
    <row r="966" spans="2:2" ht="15.75" customHeight="1" x14ac:dyDescent="0.5">
      <c r="B966" s="61"/>
    </row>
    <row r="967" spans="2:2" ht="15.75" customHeight="1" x14ac:dyDescent="0.5">
      <c r="B967" s="61"/>
    </row>
    <row r="968" spans="2:2" ht="15.75" customHeight="1" x14ac:dyDescent="0.5">
      <c r="B968" s="61"/>
    </row>
    <row r="969" spans="2:2" ht="15.75" customHeight="1" x14ac:dyDescent="0.5">
      <c r="B969" s="61"/>
    </row>
    <row r="970" spans="2:2" ht="15.75" customHeight="1" x14ac:dyDescent="0.5">
      <c r="B970" s="61"/>
    </row>
    <row r="971" spans="2:2" ht="15.75" customHeight="1" x14ac:dyDescent="0.5">
      <c r="B971" s="61"/>
    </row>
    <row r="972" spans="2:2" ht="15.75" customHeight="1" x14ac:dyDescent="0.5">
      <c r="B972" s="61"/>
    </row>
    <row r="973" spans="2:2" ht="15.75" customHeight="1" x14ac:dyDescent="0.5">
      <c r="B973" s="61"/>
    </row>
    <row r="974" spans="2:2" ht="15.75" customHeight="1" x14ac:dyDescent="0.5">
      <c r="B974" s="61"/>
    </row>
    <row r="975" spans="2:2" ht="15.75" customHeight="1" x14ac:dyDescent="0.5">
      <c r="B975" s="61"/>
    </row>
    <row r="976" spans="2:2" ht="15.75" customHeight="1" x14ac:dyDescent="0.5">
      <c r="B976" s="61"/>
    </row>
    <row r="977" spans="2:2" ht="15.75" customHeight="1" x14ac:dyDescent="0.5">
      <c r="B977" s="61"/>
    </row>
    <row r="978" spans="2:2" ht="15.75" customHeight="1" x14ac:dyDescent="0.5">
      <c r="B978" s="61"/>
    </row>
    <row r="979" spans="2:2" ht="15.75" customHeight="1" x14ac:dyDescent="0.5">
      <c r="B979" s="61"/>
    </row>
    <row r="980" spans="2:2" ht="15.75" customHeight="1" x14ac:dyDescent="0.5">
      <c r="B980" s="61"/>
    </row>
    <row r="981" spans="2:2" ht="15.75" customHeight="1" x14ac:dyDescent="0.5">
      <c r="B981" s="61"/>
    </row>
    <row r="982" spans="2:2" ht="15.75" customHeight="1" x14ac:dyDescent="0.5">
      <c r="B982" s="61"/>
    </row>
    <row r="983" spans="2:2" ht="15.75" customHeight="1" x14ac:dyDescent="0.5">
      <c r="B983" s="61"/>
    </row>
    <row r="984" spans="2:2" ht="15.75" customHeight="1" x14ac:dyDescent="0.5">
      <c r="B984" s="61"/>
    </row>
    <row r="985" spans="2:2" ht="15.75" customHeight="1" x14ac:dyDescent="0.5">
      <c r="B985" s="61"/>
    </row>
    <row r="986" spans="2:2" ht="15.75" customHeight="1" x14ac:dyDescent="0.5">
      <c r="B986" s="61"/>
    </row>
    <row r="987" spans="2:2" ht="15.75" customHeight="1" x14ac:dyDescent="0.5">
      <c r="B987" s="61"/>
    </row>
    <row r="988" spans="2:2" ht="15.75" customHeight="1" x14ac:dyDescent="0.5">
      <c r="B988" s="61"/>
    </row>
    <row r="989" spans="2:2" ht="15.75" customHeight="1" x14ac:dyDescent="0.5">
      <c r="B989" s="61"/>
    </row>
    <row r="990" spans="2:2" ht="15.75" customHeight="1" x14ac:dyDescent="0.5">
      <c r="B990" s="61"/>
    </row>
    <row r="991" spans="2:2" ht="15.75" customHeight="1" x14ac:dyDescent="0.5">
      <c r="B991" s="61"/>
    </row>
    <row r="992" spans="2:2" ht="15.75" customHeight="1" x14ac:dyDescent="0.5">
      <c r="B992" s="61"/>
    </row>
    <row r="993" spans="2:2" ht="15.75" customHeight="1" x14ac:dyDescent="0.5">
      <c r="B993" s="61"/>
    </row>
    <row r="994" spans="2:2" ht="15.75" customHeight="1" x14ac:dyDescent="0.5">
      <c r="B994" s="61"/>
    </row>
    <row r="995" spans="2:2" ht="15.75" customHeight="1" x14ac:dyDescent="0.5">
      <c r="B995" s="61"/>
    </row>
    <row r="996" spans="2:2" ht="15.75" customHeight="1" x14ac:dyDescent="0.5">
      <c r="B996" s="61"/>
    </row>
    <row r="997" spans="2:2" ht="15.75" customHeight="1" x14ac:dyDescent="0.5">
      <c r="B997" s="61"/>
    </row>
    <row r="998" spans="2:2" ht="15.75" customHeight="1" x14ac:dyDescent="0.5">
      <c r="B998" s="61"/>
    </row>
    <row r="999" spans="2:2" ht="15.75" customHeight="1" x14ac:dyDescent="0.5">
      <c r="B999" s="61"/>
    </row>
    <row r="1000" spans="2:2" ht="15.75" customHeight="1" x14ac:dyDescent="0.5">
      <c r="B1000" s="61"/>
    </row>
  </sheetData>
  <sheetProtection algorithmName="SHA-512" hashValue="Fin+zCvnje2Z3AXadS60gihzVB0JeeRmOc2Pcv1hhTMqmt/xcLqcNbdfdKUeyfA/QFSp6omNLiazrtiKW1SaeA==" saltValue="3/kB9LuQ/XIFNvwtdijIdg==" spinCount="100000" sheet="1" objects="1" scenarios="1" selectLockedCells="1"/>
  <mergeCells count="2">
    <mergeCell ref="E1:H1"/>
    <mergeCell ref="G39:H39"/>
  </mergeCells>
  <conditionalFormatting sqref="A6:H36">
    <cfRule type="expression" dxfId="6" priority="1">
      <formula>$C6="Gleittag"</formula>
    </cfRule>
    <cfRule type="expression" dxfId="5" priority="2">
      <formula>$C6="Seminar (BT)"</formula>
    </cfRule>
    <cfRule type="expression" dxfId="4" priority="3">
      <formula>$C6="Sonstiges"</formula>
    </cfRule>
    <cfRule type="expression" dxfId="3" priority="4">
      <formula>$C6="Krank"</formula>
    </cfRule>
    <cfRule type="expression" dxfId="2" priority="5">
      <formula>$C6="Bildungstag"</formula>
    </cfRule>
    <cfRule type="expression" dxfId="1" priority="6">
      <formula>$C6="Urlaub"</formula>
    </cfRule>
  </conditionalFormatting>
  <conditionalFormatting sqref="I17:N17">
    <cfRule type="expression" dxfId="0" priority="7">
      <formula>$C17="Bildungstag"</formula>
    </cfRule>
  </conditionalFormatting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400-000000000000}">
          <x14:formula1>
            <xm:f>Feiertage!$A$41:$A$47</xm:f>
          </x14:formula1>
          <xm:sqref>C6:C36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978"/>
  <sheetViews>
    <sheetView showGridLines="0" topLeftCell="A6" workbookViewId="0">
      <selection sqref="A1:XFD1048576"/>
    </sheetView>
  </sheetViews>
  <sheetFormatPr baseColWidth="10" defaultColWidth="14.44140625" defaultRowHeight="15" customHeight="1" x14ac:dyDescent="0.3"/>
  <cols>
    <col min="1" max="1" width="24.21875" customWidth="1"/>
    <col min="2" max="2" width="11.44140625" customWidth="1"/>
    <col min="3" max="3" width="20.44140625" customWidth="1"/>
    <col min="4" max="26" width="11.44140625" customWidth="1"/>
  </cols>
  <sheetData>
    <row r="1" spans="1:26" ht="16.2" customHeight="1" x14ac:dyDescent="0.5">
      <c r="A1" s="21" t="s">
        <v>48</v>
      </c>
      <c r="B1" s="2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2" customHeight="1" x14ac:dyDescent="0.3">
      <c r="A2" s="153">
        <v>2024</v>
      </c>
      <c r="B2" s="15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2" customHeight="1" x14ac:dyDescent="0.5">
      <c r="A3" s="23" t="s">
        <v>49</v>
      </c>
      <c r="B3" s="24">
        <v>45292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2" customHeight="1" x14ac:dyDescent="0.5">
      <c r="A4" s="23" t="s">
        <v>50</v>
      </c>
      <c r="B4" s="24">
        <v>45359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2" customHeight="1" x14ac:dyDescent="0.5">
      <c r="A5" s="23" t="s">
        <v>51</v>
      </c>
      <c r="B5" s="24">
        <v>45380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2" customHeight="1" x14ac:dyDescent="0.5">
      <c r="A6" s="23" t="s">
        <v>52</v>
      </c>
      <c r="B6" s="24">
        <v>45383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2" customHeight="1" x14ac:dyDescent="0.5">
      <c r="A7" s="23" t="s">
        <v>53</v>
      </c>
      <c r="B7" s="24">
        <v>45413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2" customHeight="1" x14ac:dyDescent="0.5">
      <c r="A8" s="23" t="s">
        <v>54</v>
      </c>
      <c r="B8" s="24">
        <v>45421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2" customHeight="1" x14ac:dyDescent="0.5">
      <c r="A9" s="23" t="s">
        <v>55</v>
      </c>
      <c r="B9" s="24">
        <v>45432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2" customHeight="1" x14ac:dyDescent="0.5">
      <c r="A10" s="23" t="s">
        <v>56</v>
      </c>
      <c r="B10" s="24">
        <v>45568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2" customHeight="1" x14ac:dyDescent="0.5">
      <c r="A11" s="23" t="s">
        <v>57</v>
      </c>
      <c r="B11" s="24">
        <v>45651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2" customHeight="1" x14ac:dyDescent="0.5">
      <c r="A12" s="23" t="s">
        <v>58</v>
      </c>
      <c r="B12" s="24">
        <v>45652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2" customHeight="1" x14ac:dyDescent="0.5">
      <c r="A13" s="22"/>
      <c r="B13" s="2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2" customHeight="1" x14ac:dyDescent="0.5">
      <c r="A14" s="155">
        <v>2025</v>
      </c>
      <c r="B14" s="15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2" customHeight="1" x14ac:dyDescent="0.5">
      <c r="A15" s="23" t="s">
        <v>49</v>
      </c>
      <c r="B15" s="24">
        <v>45658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2" customHeight="1" x14ac:dyDescent="0.5">
      <c r="A16" s="23" t="s">
        <v>50</v>
      </c>
      <c r="B16" s="24">
        <v>45724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2" customHeight="1" x14ac:dyDescent="0.5">
      <c r="A17" s="23" t="s">
        <v>51</v>
      </c>
      <c r="B17" s="24">
        <v>45765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2" customHeight="1" x14ac:dyDescent="0.5">
      <c r="A18" s="23" t="s">
        <v>52</v>
      </c>
      <c r="B18" s="24">
        <v>45768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2" customHeight="1" x14ac:dyDescent="0.5">
      <c r="A19" s="23" t="s">
        <v>53</v>
      </c>
      <c r="B19" s="24">
        <v>45778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2" customHeight="1" x14ac:dyDescent="0.5">
      <c r="A20" s="23" t="s">
        <v>54</v>
      </c>
      <c r="B20" s="24">
        <v>45806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2" customHeight="1" x14ac:dyDescent="0.5">
      <c r="A21" s="23" t="s">
        <v>55</v>
      </c>
      <c r="B21" s="24">
        <v>45817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2" customHeight="1" x14ac:dyDescent="0.5">
      <c r="A22" s="23" t="s">
        <v>56</v>
      </c>
      <c r="B22" s="24">
        <v>45933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2" customHeight="1" x14ac:dyDescent="0.5">
      <c r="A23" s="23" t="s">
        <v>57</v>
      </c>
      <c r="B23" s="24">
        <v>46016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2" customHeight="1" x14ac:dyDescent="0.5">
      <c r="A24" s="23" t="s">
        <v>58</v>
      </c>
      <c r="B24" s="24">
        <v>46017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2" customHeight="1" x14ac:dyDescent="0.5">
      <c r="A25" s="22"/>
      <c r="B25" s="2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2" customHeight="1" x14ac:dyDescent="0.5">
      <c r="A26" s="155">
        <v>2026</v>
      </c>
      <c r="B26" s="15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2" customHeight="1" x14ac:dyDescent="0.5">
      <c r="A27" s="23" t="s">
        <v>49</v>
      </c>
      <c r="B27" s="24">
        <v>46023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2" customHeight="1" x14ac:dyDescent="0.5">
      <c r="A28" s="23" t="s">
        <v>50</v>
      </c>
      <c r="B28" s="24">
        <v>46089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2" customHeight="1" x14ac:dyDescent="0.5">
      <c r="A29" s="23" t="s">
        <v>51</v>
      </c>
      <c r="B29" s="24">
        <v>46115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2" customHeight="1" x14ac:dyDescent="0.5">
      <c r="A30" s="23" t="s">
        <v>52</v>
      </c>
      <c r="B30" s="24">
        <v>46118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2" customHeight="1" x14ac:dyDescent="0.5">
      <c r="A31" s="23" t="s">
        <v>53</v>
      </c>
      <c r="B31" s="24">
        <v>46143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2" customHeight="1" x14ac:dyDescent="0.5">
      <c r="A32" s="23" t="s">
        <v>54</v>
      </c>
      <c r="B32" s="24">
        <v>46156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2" customHeight="1" x14ac:dyDescent="0.5">
      <c r="A33" s="23" t="s">
        <v>55</v>
      </c>
      <c r="B33" s="24">
        <v>46167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2" customHeight="1" x14ac:dyDescent="0.5">
      <c r="A34" s="23" t="s">
        <v>56</v>
      </c>
      <c r="B34" s="24">
        <v>46298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2" customHeight="1" x14ac:dyDescent="0.5">
      <c r="A35" s="23" t="s">
        <v>57</v>
      </c>
      <c r="B35" s="24">
        <v>46381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2" customHeight="1" x14ac:dyDescent="0.5">
      <c r="A36" s="23" t="s">
        <v>58</v>
      </c>
      <c r="B36" s="24">
        <v>46382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 t="s">
        <v>59</v>
      </c>
      <c r="B40" s="1"/>
      <c r="C40" s="1" t="s">
        <v>60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 t="s">
        <v>61</v>
      </c>
      <c r="B42" s="1"/>
      <c r="C42" s="68">
        <v>39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 t="s">
        <v>62</v>
      </c>
      <c r="B43" s="1"/>
      <c r="C43" s="68">
        <v>30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 t="s">
        <v>9</v>
      </c>
      <c r="B44" s="1"/>
      <c r="C44" s="68">
        <v>20.5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 t="s">
        <v>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sheetProtection algorithmName="SHA-512" hashValue="b/RhvDlN3KpdaGWOyJVtSXjdrlZ9WTceAEYo1f9BdaLKBP4I5I/bZwhQXquq1vBa5146fdIcmxh0fodKj3jqBQ==" saltValue="ayK4Gm4BLlrxg1J3G03ftg==" spinCount="100000" sheet="1" objects="1" scenarios="1" selectLockedCells="1"/>
  <mergeCells count="3">
    <mergeCell ref="A2:B2"/>
    <mergeCell ref="A14:B14"/>
    <mergeCell ref="A26:B26"/>
  </mergeCells>
  <pageMargins left="0.7" right="0.7" top="0.78740157499999996" bottom="0.78740157499999996" header="0" footer="0"/>
  <pageSetup paperSize="9" orientation="portrait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F5E2398D6F2E439230B1700601EB3A" ma:contentTypeVersion="17" ma:contentTypeDescription="Ein neues Dokument erstellen." ma:contentTypeScope="" ma:versionID="32028ccc5efcd4669b0cdc08c3b888ec">
  <xsd:schema xmlns:xsd="http://www.w3.org/2001/XMLSchema" xmlns:xs="http://www.w3.org/2001/XMLSchema" xmlns:p="http://schemas.microsoft.com/office/2006/metadata/properties" xmlns:ns2="30390e09-ef4a-4539-a254-9dead94a0140" xmlns:ns3="fa055dd1-b066-4940-9bd3-787e7b6882fa" targetNamespace="http://schemas.microsoft.com/office/2006/metadata/properties" ma:root="true" ma:fieldsID="0baeac42f903775b5c77ed85626e2d27" ns2:_="" ns3:_="">
    <xsd:import namespace="30390e09-ef4a-4539-a254-9dead94a0140"/>
    <xsd:import namespace="fa055dd1-b066-4940-9bd3-787e7b6882fa"/>
    <xsd:element name="properties">
      <xsd:complexType>
        <xsd:sequence>
          <xsd:element name="documentManagement">
            <xsd:complexType>
              <xsd:all>
                <xsd:element ref="ns2:TNID_Ref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0e09-ef4a-4539-a254-9dead94a0140" elementFormDefault="qualified">
    <xsd:import namespace="http://schemas.microsoft.com/office/2006/documentManagement/types"/>
    <xsd:import namespace="http://schemas.microsoft.com/office/infopath/2007/PartnerControls"/>
    <xsd:element name="TNID_Ref" ma:index="8" nillable="true" ma:displayName="TNID_Ref" ma:format="Dropdown" ma:internalName="TNID_Ref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17a7bc8-76e4-441f-80ed-061f04f4c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55dd1-b066-4940-9bd3-787e7b6882f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e871f3-e1de-4457-8120-fd9a66120e06}" ma:internalName="TaxCatchAll" ma:showField="CatchAllData" ma:web="fa055dd1-b066-4940-9bd3-787e7b688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E317E-2464-4328-9462-DED5C0C90C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F6AFF-34CC-4FEA-9EC7-C6B5F429D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90e09-ef4a-4539-a254-9dead94a0140"/>
    <ds:schemaRef ds:uri="fa055dd1-b066-4940-9bd3-787e7b688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Hinweise</vt:lpstr>
      <vt:lpstr>Deckblatt</vt:lpstr>
      <vt:lpstr>Juli </vt:lpstr>
      <vt:lpstr>August</vt:lpstr>
      <vt:lpstr>September</vt:lpstr>
      <vt:lpstr>Oktober</vt:lpstr>
      <vt:lpstr>November</vt:lpstr>
      <vt:lpstr>Dezember</vt:lpstr>
      <vt:lpstr>Januar</vt:lpstr>
      <vt:lpstr>Februar</vt:lpstr>
      <vt:lpstr>März</vt:lpstr>
      <vt:lpstr>April</vt:lpstr>
      <vt:lpstr>Mai</vt:lpstr>
      <vt:lpstr>Juni</vt:lpstr>
      <vt:lpstr>Juli</vt:lpstr>
      <vt:lpstr>August </vt:lpstr>
      <vt:lpstr>September </vt:lpstr>
      <vt:lpstr>Oktober </vt:lpstr>
      <vt:lpstr>November </vt:lpstr>
      <vt:lpstr>Dezember </vt:lpstr>
      <vt:lpstr>Feiertage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Buhr, Catharina</cp:lastModifiedBy>
  <cp:lastPrinted>2024-07-25T13:52:24Z</cp:lastPrinted>
  <dcterms:created xsi:type="dcterms:W3CDTF">2024-07-23T10:42:08Z</dcterms:created>
  <dcterms:modified xsi:type="dcterms:W3CDTF">2024-07-26T09:45:41Z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1031</vt:lpwstr>
  </property>
</Properties>
</file>